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210" windowWidth="6390" windowHeight="6315" firstSheet="2" activeTab="3"/>
  </bookViews>
  <sheets>
    <sheet name="Number　of　Sheeps　Heads" sheetId="1" r:id="rId1"/>
    <sheet name="Raw　Wool　Volume　of　Production　" sheetId="2" r:id="rId2"/>
    <sheet name="Demand　for　Virgin　Wool" sheetId="3" r:id="rId3"/>
    <sheet name="Import　of　Wool　Raw　Materials" sheetId="4" r:id="rId4"/>
    <sheet name="Woolen　Trade" sheetId="5" r:id="rId5"/>
    <sheet name="Trade　of　the　Ｗｏｏｌｅｎ　Stuffd" sheetId="6" r:id="rId6"/>
    <sheet name="Trade　of　Secondary　Products　" sheetId="7" r:id="rId7"/>
  </sheets>
  <definedNames>
    <definedName name="_Order1" hidden="1">0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<sst xmlns="http://schemas.openxmlformats.org/spreadsheetml/2006/main" count="365" uniqueCount="198">
  <si>
    <t>n/a</t>
  </si>
  <si>
    <t>洗上羊毛</t>
  </si>
  <si>
    <t xml:space="preserve"> - </t>
  </si>
  <si>
    <r>
      <t xml:space="preserve">   * </t>
    </r>
    <r>
      <rPr>
        <sz val="10"/>
        <rFont val="ＭＳ Ｐゴシック"/>
        <family val="3"/>
      </rPr>
      <t>脂付羊毛、洗上羊毛、トップの合計</t>
    </r>
  </si>
  <si>
    <r>
      <t xml:space="preserve"> ** </t>
    </r>
    <r>
      <rPr>
        <sz val="10"/>
        <rFont val="Arial"/>
        <family val="2"/>
      </rPr>
      <t>95</t>
    </r>
    <r>
      <rPr>
        <sz val="10"/>
        <rFont val="ＭＳ Ｐゴシック"/>
        <family val="3"/>
      </rPr>
      <t>年の中国は「その他」に含む。</t>
    </r>
  </si>
  <si>
    <t>出所：　AWI,  IWTO"WTO Market Information 2008"</t>
  </si>
  <si>
    <t>-</t>
  </si>
  <si>
    <r>
      <t>　</t>
    </r>
    <r>
      <rPr>
        <sz val="12"/>
        <rFont val="Arial"/>
        <family val="2"/>
      </rPr>
      <t>-</t>
    </r>
  </si>
  <si>
    <t>セーター・カーディガン</t>
  </si>
  <si>
    <t>　イギリス</t>
  </si>
  <si>
    <t>　タ　イ</t>
  </si>
  <si>
    <t>　ベルギー</t>
  </si>
  <si>
    <t>　パキスタン</t>
  </si>
  <si>
    <t>　イラン</t>
  </si>
  <si>
    <t>　ルーマニア</t>
  </si>
  <si>
    <t>　ポルトガル</t>
  </si>
  <si>
    <t>China</t>
  </si>
  <si>
    <t>Australia</t>
  </si>
  <si>
    <t>Russian</t>
  </si>
  <si>
    <t>Russia</t>
  </si>
  <si>
    <t>Uzbekistan</t>
  </si>
  <si>
    <t>India</t>
  </si>
  <si>
    <t>Iran</t>
  </si>
  <si>
    <t>New　Zealand</t>
  </si>
  <si>
    <t>United　Kindom</t>
  </si>
  <si>
    <t>Pakistan</t>
  </si>
  <si>
    <t>Turkey</t>
  </si>
  <si>
    <t>Nigeria</t>
  </si>
  <si>
    <t>Ethiopia</t>
  </si>
  <si>
    <t>Spain</t>
  </si>
  <si>
    <t>South　Africa</t>
  </si>
  <si>
    <t>Syria</t>
  </si>
  <si>
    <t>Morocco</t>
  </si>
  <si>
    <t>Argentina</t>
  </si>
  <si>
    <t>Brazil</t>
  </si>
  <si>
    <t>Peru</t>
  </si>
  <si>
    <t>Mongolia</t>
  </si>
  <si>
    <t>Somalia</t>
  </si>
  <si>
    <t>Uruguay</t>
  </si>
  <si>
    <t>Afghanistanm</t>
  </si>
  <si>
    <t>Indonesia</t>
  </si>
  <si>
    <t>Kenya</t>
  </si>
  <si>
    <t>Bolivia</t>
  </si>
  <si>
    <t>Greece</t>
  </si>
  <si>
    <t>France</t>
  </si>
  <si>
    <t>Italy</t>
  </si>
  <si>
    <t>Romania</t>
  </si>
  <si>
    <t>Tunisia</t>
  </si>
  <si>
    <t>Mexico</t>
  </si>
  <si>
    <t>Total</t>
  </si>
  <si>
    <t>　　　　The number of the world sheep's heads</t>
  </si>
  <si>
    <t>UNIT：1,000</t>
  </si>
  <si>
    <t>Turkmenistan</t>
  </si>
  <si>
    <t>Kazakhstan</t>
  </si>
  <si>
    <t>Three Barthes</t>
  </si>
  <si>
    <t>Sudan</t>
  </si>
  <si>
    <t>Algeria</t>
  </si>
  <si>
    <t>Mauritania</t>
  </si>
  <si>
    <t>Mali</t>
  </si>
  <si>
    <t>The Republic of Yemen</t>
  </si>
  <si>
    <t>Burkina fan</t>
  </si>
  <si>
    <t>Note：2007(p)：Provisional value。</t>
  </si>
  <si>
    <t>Source:「IWTO Market Information 2008」transfer it more。 （Original　source：FAO, Australian Wool Innovation）</t>
  </si>
  <si>
    <t>Australia＊</t>
  </si>
  <si>
    <t>New　Zealand＊</t>
  </si>
  <si>
    <t>Argentina＊</t>
  </si>
  <si>
    <t>Uruguay＊</t>
  </si>
  <si>
    <t>South　Africa＊</t>
  </si>
  <si>
    <t>ＵＳＡ</t>
  </si>
  <si>
    <t>Chil</t>
  </si>
  <si>
    <t>Ireland</t>
  </si>
  <si>
    <t>Azerbaidjan</t>
  </si>
  <si>
    <t>Kyrgyzstan</t>
  </si>
  <si>
    <t>UNIT：Ton</t>
  </si>
  <si>
    <t>Note:(*)Season volume of production　（2007p=2006/07）</t>
  </si>
  <si>
    <t>Source:「IWTO Market Information 2008」transfer it more。</t>
  </si>
  <si>
    <t xml:space="preserve">    （Original　source： Australian Wool Innovation, FAO, IWTO)</t>
  </si>
  <si>
    <r>
      <t xml:space="preserve">1)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Japan and quantity of domestic virgin wool demand for major country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spinning stage</t>
    </r>
    <r>
      <rPr>
        <b/>
        <sz val="14"/>
        <rFont val="ＭＳ Ｐゴシック"/>
        <family val="3"/>
      </rPr>
      <t>　</t>
    </r>
  </si>
  <si>
    <t>Unit：1,000,000kg（Wash it; quantity of conversion）</t>
  </si>
  <si>
    <t>Japan</t>
  </si>
  <si>
    <t>Germany</t>
  </si>
  <si>
    <t>New　Zealand</t>
  </si>
  <si>
    <t>Others</t>
  </si>
  <si>
    <t>Sudan</t>
  </si>
  <si>
    <t>World total</t>
  </si>
  <si>
    <t>Korea</t>
  </si>
  <si>
    <t>Korea</t>
  </si>
  <si>
    <t>Australia</t>
  </si>
  <si>
    <t>USA</t>
  </si>
  <si>
    <t>Note）「domestic virgin wool demand：spinning stage」＝</t>
  </si>
  <si>
    <r>
      <t>２</t>
    </r>
    <r>
      <rPr>
        <b/>
        <sz val="12"/>
        <rFont val="Arial"/>
        <family val="2"/>
      </rPr>
      <t>) Japan and quantity of domestic virgin wool demand for major country</t>
    </r>
    <r>
      <rPr>
        <b/>
        <sz val="12"/>
        <rFont val="ＭＳ Ｐゴシック"/>
        <family val="3"/>
      </rPr>
      <t>：</t>
    </r>
    <r>
      <rPr>
        <b/>
        <sz val="12"/>
        <rFont val="Arial"/>
        <family val="2"/>
      </rPr>
      <t xml:space="preserve">Secondary products production </t>
    </r>
    <r>
      <rPr>
        <b/>
        <sz val="12"/>
        <rFont val="ＭＳ Ｐゴシック"/>
        <family val="3"/>
      </rPr>
      <t>（</t>
    </r>
    <r>
      <rPr>
        <b/>
        <sz val="12"/>
        <rFont val="Arial"/>
        <family val="2"/>
      </rPr>
      <t>sewing</t>
    </r>
    <r>
      <rPr>
        <b/>
        <sz val="12"/>
        <rFont val="ＭＳ Ｐゴシック"/>
        <family val="3"/>
      </rPr>
      <t>・</t>
    </r>
    <r>
      <rPr>
        <b/>
        <sz val="12"/>
        <rFont val="Arial"/>
        <family val="2"/>
      </rPr>
      <t>knitting</t>
    </r>
    <r>
      <rPr>
        <b/>
        <sz val="12"/>
        <rFont val="ＭＳ Ｐゴシック"/>
        <family val="3"/>
      </rPr>
      <t>）</t>
    </r>
    <r>
      <rPr>
        <b/>
        <sz val="12"/>
        <rFont val="Arial"/>
        <family val="2"/>
      </rPr>
      <t>stage</t>
    </r>
  </si>
  <si>
    <t>Note）「domestic virgin wool demand：Secondary products production stage」＝</t>
  </si>
  <si>
    <t>３) Japan and quantity of domestic virgin wool demand for major country：end product（retail）stage　</t>
  </si>
  <si>
    <t>Note）「domestic virgin wool demand：end product　stage」＝</t>
  </si>
  <si>
    <t>Source：　ＡＷＩ</t>
  </si>
  <si>
    <t>Source：　AWI</t>
  </si>
  <si>
    <t>Demand for Ｖirgin Ｗool</t>
  </si>
  <si>
    <t xml:space="preserve"> Ｉmport of Ｗool Ｒaw Ｍaterials</t>
  </si>
  <si>
    <r>
      <t xml:space="preserve">1) 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Wool import according to the form</t>
    </r>
  </si>
  <si>
    <t>Unit：1,000,000kg（True weight）</t>
  </si>
  <si>
    <r>
      <t xml:space="preserve">2) 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Wool import according to the country of origin</t>
    </r>
    <r>
      <rPr>
        <vertAlign val="superscript"/>
        <sz val="14"/>
        <rFont val="Arial"/>
        <family val="2"/>
      </rPr>
      <t>*</t>
    </r>
  </si>
  <si>
    <t>Total</t>
  </si>
  <si>
    <t>Taiwan</t>
  </si>
  <si>
    <t>Malaysia</t>
  </si>
  <si>
    <r>
      <t xml:space="preserve">China </t>
    </r>
    <r>
      <rPr>
        <vertAlign val="superscript"/>
        <sz val="12"/>
        <rFont val="ＭＳ Ｐゴシック"/>
        <family val="3"/>
      </rPr>
      <t>**</t>
    </r>
  </si>
  <si>
    <t>Uruguay</t>
  </si>
  <si>
    <t>France</t>
  </si>
  <si>
    <t>Thailand</t>
  </si>
  <si>
    <t xml:space="preserve">China </t>
  </si>
  <si>
    <t>Japan</t>
  </si>
  <si>
    <t>Taiwan</t>
  </si>
  <si>
    <t>Belgium</t>
  </si>
  <si>
    <r>
      <t>the　Cze</t>
    </r>
    <r>
      <rPr>
        <sz val="11"/>
        <rFont val="ＭＳ Ｐゴシック"/>
        <family val="0"/>
      </rPr>
      <t>c</t>
    </r>
    <r>
      <rPr>
        <sz val="11"/>
        <rFont val="ＭＳ Ｐゴシック"/>
        <family val="0"/>
      </rPr>
      <t>h　</t>
    </r>
    <r>
      <rPr>
        <sz val="11"/>
        <rFont val="ＭＳ Ｐゴシック"/>
        <family val="0"/>
      </rPr>
      <t>Repubic</t>
    </r>
  </si>
  <si>
    <r>
      <t>Quantity of domestic downy hair</t>
    </r>
    <r>
      <rPr>
        <sz val="10"/>
        <rFont val="ＭＳ Ｐゴシック"/>
        <family val="3"/>
      </rPr>
      <t xml:space="preserve">
</t>
    </r>
    <r>
      <rPr>
        <sz val="10"/>
        <rFont val="Arial"/>
        <family val="2"/>
      </rPr>
      <t xml:space="preserve"> + row wool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top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noile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slyber volume of import</t>
    </r>
    <r>
      <rPr>
        <sz val="10"/>
        <rFont val="ＭＳ Ｐゴシック"/>
        <family val="3"/>
      </rPr>
      <t xml:space="preserve">
</t>
    </r>
    <r>
      <rPr>
        <sz val="10"/>
        <rFont val="Arial"/>
        <family val="2"/>
      </rPr>
      <t xml:space="preserve"> - row wool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top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noile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slyber volume of export</t>
    </r>
  </si>
  <si>
    <r>
      <t>Quantity of domestic downy hair</t>
    </r>
    <r>
      <rPr>
        <sz val="9"/>
        <rFont val="ＭＳ Ｐゴシック"/>
        <family val="3"/>
      </rPr>
      <t xml:space="preserve">
</t>
    </r>
    <r>
      <rPr>
        <sz val="9"/>
        <rFont val="Arial"/>
        <family val="2"/>
      </rPr>
      <t xml:space="preserve"> + row wool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top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noile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slyber volume of import </t>
    </r>
    <r>
      <rPr>
        <sz val="9"/>
        <rFont val="ＭＳ Ｐゴシック"/>
        <family val="3"/>
      </rPr>
      <t>／</t>
    </r>
    <r>
      <rPr>
        <sz val="9"/>
        <rFont val="Arial"/>
        <family val="2"/>
      </rPr>
      <t>export</t>
    </r>
    <r>
      <rPr>
        <sz val="9"/>
        <rFont val="ＭＳ Ｐゴシック"/>
        <family val="3"/>
      </rPr>
      <t xml:space="preserve">
</t>
    </r>
    <r>
      <rPr>
        <sz val="9"/>
        <rFont val="Arial"/>
        <family val="2"/>
      </rPr>
      <t xml:space="preserve"> + woolen yarn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Woolen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stuff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of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import</t>
    </r>
    <r>
      <rPr>
        <sz val="9"/>
        <rFont val="ＭＳ Ｐゴシック"/>
        <family val="3"/>
      </rPr>
      <t>／</t>
    </r>
    <r>
      <rPr>
        <sz val="9"/>
        <rFont val="Arial"/>
        <family val="2"/>
      </rPr>
      <t>export</t>
    </r>
  </si>
  <si>
    <t>Ministry of Finance trade statistics</t>
  </si>
  <si>
    <t>Wool with grease</t>
  </si>
  <si>
    <t>Woolen trade</t>
  </si>
  <si>
    <t>　</t>
  </si>
  <si>
    <t>1) 　Import according to the woolen country</t>
  </si>
  <si>
    <t>2)  　Export according to the woolen country</t>
  </si>
  <si>
    <t>China</t>
  </si>
  <si>
    <r>
      <t>Hong　</t>
    </r>
    <r>
      <rPr>
        <sz val="11"/>
        <rFont val="ＭＳ Ｐゴシック"/>
        <family val="0"/>
      </rPr>
      <t>Kong</t>
    </r>
    <r>
      <rPr>
        <sz val="11"/>
        <rFont val="ＭＳ Ｐゴシック"/>
        <family val="0"/>
      </rPr>
      <t>　</t>
    </r>
  </si>
  <si>
    <t>Koria</t>
  </si>
  <si>
    <t>UK</t>
  </si>
  <si>
    <t>Taiwan</t>
  </si>
  <si>
    <t>Thailand</t>
  </si>
  <si>
    <t>Others</t>
  </si>
  <si>
    <t>Former Soviet Union</t>
  </si>
  <si>
    <t>Wooltop</t>
  </si>
  <si>
    <t>Malaysia</t>
  </si>
  <si>
    <t>Peru</t>
  </si>
  <si>
    <t>Itary</t>
  </si>
  <si>
    <t>Total</t>
  </si>
  <si>
    <t>Share％</t>
  </si>
  <si>
    <t>UNIT：TON</t>
  </si>
  <si>
    <t>Ministry of Finance</t>
  </si>
  <si>
    <t>source：Ministry of Finance</t>
  </si>
  <si>
    <t>「Trade statistics」</t>
  </si>
  <si>
    <t>source：Ministry of Finance</t>
  </si>
  <si>
    <t>source</t>
  </si>
  <si>
    <r>
      <t>「Trade statistics」・</t>
    </r>
    <r>
      <rPr>
        <sz val="11"/>
        <rFont val="ＭＳ Ｐゴシック"/>
        <family val="0"/>
      </rPr>
      <t>AWI</t>
    </r>
  </si>
  <si>
    <t>scouring</t>
  </si>
  <si>
    <t>Scouring</t>
  </si>
  <si>
    <t>Share　％</t>
  </si>
  <si>
    <t>3) 　The import of wool by Japan and the world main import state</t>
  </si>
  <si>
    <t>　　　　　　Trade of the Woolen Stuff</t>
  </si>
  <si>
    <t>UNIT：1000㎡</t>
  </si>
  <si>
    <r>
      <t xml:space="preserve">1) 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import according to the country of woolen stuff*</t>
    </r>
  </si>
  <si>
    <r>
      <t xml:space="preserve">2)  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 xml:space="preserve">export according to the country of woolen stuff* </t>
    </r>
  </si>
  <si>
    <t>Italy</t>
  </si>
  <si>
    <t>UK</t>
  </si>
  <si>
    <t>Turkey</t>
  </si>
  <si>
    <t>France</t>
  </si>
  <si>
    <t>Korea</t>
  </si>
  <si>
    <t>Spain</t>
  </si>
  <si>
    <t>Germany</t>
  </si>
  <si>
    <t>Others</t>
  </si>
  <si>
    <t>Total</t>
  </si>
  <si>
    <t xml:space="preserve">Myanmar </t>
  </si>
  <si>
    <t xml:space="preserve">North Korea </t>
  </si>
  <si>
    <t xml:space="preserve"> Vietnam </t>
  </si>
  <si>
    <t>Hong Kong</t>
  </si>
  <si>
    <t>Philippine</t>
  </si>
  <si>
    <t>Total</t>
  </si>
  <si>
    <t xml:space="preserve"> 　Note：　*total of the worsted textile woollen fabric。（total of the worsted textile woollen fabric。）</t>
  </si>
  <si>
    <t>Trade of Secondary Products Made by Hair</t>
  </si>
  <si>
    <r>
      <t>1)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 xml:space="preserve">Imprt of secondary products made by hair </t>
    </r>
    <r>
      <rPr>
        <sz val="14"/>
        <rFont val="ＭＳ Ｐゴシック"/>
        <family val="3"/>
      </rPr>
      <t>　</t>
    </r>
  </si>
  <si>
    <t>2)  Export of secondary products made by hair</t>
  </si>
  <si>
    <t>UNIT：1000</t>
  </si>
  <si>
    <t xml:space="preserve">Men's outer garments </t>
  </si>
  <si>
    <t>Overcoats</t>
  </si>
  <si>
    <t>Suits</t>
  </si>
  <si>
    <t>slacks</t>
  </si>
  <si>
    <t>Jackets</t>
  </si>
  <si>
    <t xml:space="preserve">Women's outer garments </t>
  </si>
  <si>
    <t>Dress</t>
  </si>
  <si>
    <t>Skirts</t>
  </si>
  <si>
    <t>Jackets</t>
  </si>
  <si>
    <t xml:space="preserve">Knits outer garments </t>
  </si>
  <si>
    <t>Sweaters</t>
  </si>
  <si>
    <t xml:space="preserve"> Muffler・Shawl 　</t>
  </si>
  <si>
    <t xml:space="preserve"> blanket ・ Serape　</t>
  </si>
  <si>
    <r>
      <t xml:space="preserve"> Carpet （</t>
    </r>
    <r>
      <rPr>
        <sz val="11"/>
        <rFont val="ＭＳ Ｐゴシック"/>
        <family val="0"/>
      </rPr>
      <t>1000</t>
    </r>
    <r>
      <rPr>
        <sz val="11"/>
        <rFont val="ＭＳ Ｐゴシック"/>
        <family val="0"/>
      </rPr>
      <t>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　）</t>
    </r>
  </si>
  <si>
    <t>Iimport According to the Country of Secondary Products Made by Hair</t>
  </si>
  <si>
    <t>３）　Import According to the Country of Secondary Products Made by Hair</t>
  </si>
  <si>
    <t>Vietnam</t>
  </si>
  <si>
    <t>India</t>
  </si>
  <si>
    <t>Philippines</t>
  </si>
  <si>
    <t>Korea</t>
  </si>
  <si>
    <t>France</t>
  </si>
  <si>
    <t>Myanmar</t>
  </si>
  <si>
    <t>Hong　Kong</t>
  </si>
  <si>
    <t xml:space="preserve">      2009P</t>
  </si>
  <si>
    <t>World raw wool volume of production</t>
  </si>
  <si>
    <t>(Clean　Conversion）</t>
  </si>
  <si>
    <t xml:space="preserve">      2009P</t>
  </si>
  <si>
    <t>Portugal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</si>
</sst>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_ ;[Red]\-#,##0.0\ "/>
    <numFmt numFmtId="187" formatCode="0_ "/>
    <numFmt numFmtId="188" formatCode="0.0_);[Red]\(0.0\)"/>
    <numFmt numFmtId="189" formatCode="#,##0.0_ "/>
    <numFmt numFmtId="190" formatCode="#,##0_ "/>
    <numFmt numFmtId="191" formatCode="0.0000_ "/>
    <numFmt numFmtId="192" formatCode="0.000_ "/>
    <numFmt numFmtId="193" formatCode="0.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_);[Red]\(0\)"/>
  </numFmts>
  <fonts count="4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Osaka"/>
      <family val="3"/>
    </font>
    <font>
      <sz val="7"/>
      <name val="ＭＳ Ｐ明朝"/>
      <family val="1"/>
    </font>
    <font>
      <sz val="14"/>
      <name val="Arial"/>
      <family val="2"/>
    </font>
    <font>
      <sz val="12"/>
      <name val="ＭＳ ゴシック"/>
      <family val="3"/>
    </font>
    <font>
      <sz val="11"/>
      <name val="Arial"/>
      <family val="2"/>
    </font>
    <font>
      <sz val="11"/>
      <name val="ＭＳ ゴシック"/>
      <family val="3"/>
    </font>
    <font>
      <i/>
      <sz val="11"/>
      <name val="ＭＳ ゴシック"/>
      <family val="3"/>
    </font>
    <font>
      <i/>
      <sz val="11"/>
      <name val="Arial"/>
      <family val="2"/>
    </font>
    <font>
      <b/>
      <sz val="11"/>
      <name val="Arial"/>
      <family val="2"/>
    </font>
    <font>
      <sz val="9"/>
      <name val="ＭＳ ゴシック"/>
      <family val="3"/>
    </font>
    <font>
      <sz val="11"/>
      <name val="ＨＧ丸ゴシックM"/>
      <family val="3"/>
    </font>
    <font>
      <sz val="10"/>
      <name val="ＭＳ Ｐゴシック"/>
      <family val="3"/>
    </font>
    <font>
      <i/>
      <sz val="10"/>
      <name val="Arial"/>
      <family val="2"/>
    </font>
    <font>
      <b/>
      <sz val="10"/>
      <name val="Arial"/>
      <family val="2"/>
    </font>
    <font>
      <sz val="10"/>
      <name val="ＭＳ ゴシック"/>
      <family val="3"/>
    </font>
    <font>
      <sz val="10"/>
      <name val="ＨＧ丸ゴシックM"/>
      <family val="3"/>
    </font>
    <font>
      <u val="single"/>
      <sz val="10"/>
      <color indexed="12"/>
      <name val="Arial MT"/>
      <family val="2"/>
    </font>
    <font>
      <sz val="10"/>
      <name val="Arial"/>
      <family val="2"/>
    </font>
    <font>
      <u val="single"/>
      <sz val="10"/>
      <color indexed="20"/>
      <name val="Arial MT"/>
      <family val="2"/>
    </font>
    <font>
      <sz val="16"/>
      <name val="ＭＳ Ｐゴシック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sz val="12"/>
      <name val="明朝"/>
      <family val="1"/>
    </font>
    <font>
      <vertAlign val="superscript"/>
      <sz val="14"/>
      <name val="Arial"/>
      <family val="2"/>
    </font>
    <font>
      <vertAlign val="superscript"/>
      <sz val="12"/>
      <name val="ＭＳ Ｐゴシック"/>
      <family val="3"/>
    </font>
    <font>
      <sz val="10"/>
      <name val="明朝"/>
      <family val="1"/>
    </font>
    <font>
      <sz val="24"/>
      <name val="ＭＳ Ｐゴシック"/>
      <family val="3"/>
    </font>
    <font>
      <i/>
      <sz val="11"/>
      <name val="ＭＳ Ｐゴシック"/>
      <family val="3"/>
    </font>
    <font>
      <sz val="11"/>
      <name val="明朝"/>
      <family val="1"/>
    </font>
    <font>
      <vertAlign val="superscript"/>
      <sz val="12"/>
      <name val="Osaka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b/>
      <sz val="14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right"/>
      <protection/>
    </xf>
    <xf numFmtId="0" fontId="8" fillId="0" borderId="1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38" fontId="13" fillId="0" borderId="0" xfId="24" applyNumberFormat="1" applyFont="1">
      <alignment/>
      <protection/>
    </xf>
    <xf numFmtId="1" fontId="13" fillId="0" borderId="0" xfId="24" applyNumberFormat="1" applyFont="1">
      <alignment/>
      <protection/>
    </xf>
    <xf numFmtId="0" fontId="18" fillId="0" borderId="0" xfId="24" applyFont="1">
      <alignment/>
      <protection/>
    </xf>
    <xf numFmtId="0" fontId="13" fillId="0" borderId="0" xfId="24" applyFont="1">
      <alignment/>
      <protection/>
    </xf>
    <xf numFmtId="0" fontId="20" fillId="0" borderId="0" xfId="26">
      <alignment/>
      <protection/>
    </xf>
    <xf numFmtId="0" fontId="24" fillId="0" borderId="0" xfId="23" applyFont="1" applyAlignment="1" quotePrefix="1">
      <alignment horizontal="left"/>
      <protection/>
    </xf>
    <xf numFmtId="0" fontId="27" fillId="0" borderId="0" xfId="21" applyFont="1" applyAlignment="1">
      <alignment horizontal="right"/>
      <protection/>
    </xf>
    <xf numFmtId="182" fontId="7" fillId="0" borderId="3" xfId="22" applyNumberFormat="1" applyFont="1" applyBorder="1">
      <alignment/>
      <protection/>
    </xf>
    <xf numFmtId="0" fontId="7" fillId="0" borderId="0" xfId="26" applyFont="1">
      <alignment/>
      <protection/>
    </xf>
    <xf numFmtId="0" fontId="17" fillId="0" borderId="0" xfId="23" applyFont="1" applyAlignment="1">
      <alignment/>
      <protection/>
    </xf>
    <xf numFmtId="0" fontId="28" fillId="0" borderId="0" xfId="26" applyFont="1">
      <alignment/>
      <protection/>
    </xf>
    <xf numFmtId="0" fontId="14" fillId="0" borderId="0" xfId="21" applyFont="1">
      <alignment/>
      <protection/>
    </xf>
    <xf numFmtId="0" fontId="29" fillId="0" borderId="0" xfId="21" applyFont="1" applyAlignment="1" quotePrefix="1">
      <alignment horizontal="left"/>
      <protection/>
    </xf>
    <xf numFmtId="0" fontId="12" fillId="0" borderId="0" xfId="23" applyFont="1" applyAlignment="1">
      <alignment/>
      <protection/>
    </xf>
    <xf numFmtId="0" fontId="26" fillId="0" borderId="0" xfId="21" applyFont="1" applyAlignment="1" quotePrefix="1">
      <alignment horizontal="left"/>
      <protection/>
    </xf>
    <xf numFmtId="0" fontId="31" fillId="0" borderId="0" xfId="23" applyFont="1" applyAlignment="1">
      <alignment/>
      <protection/>
    </xf>
    <xf numFmtId="0" fontId="20" fillId="0" borderId="0" xfId="26" applyFont="1">
      <alignment/>
      <protection/>
    </xf>
    <xf numFmtId="0" fontId="0" fillId="0" borderId="0" xfId="29" applyFill="1" applyAlignment="1">
      <alignment vertical="center"/>
      <protection/>
    </xf>
    <xf numFmtId="0" fontId="0" fillId="0" borderId="0" xfId="29">
      <alignment vertical="center"/>
      <protection/>
    </xf>
    <xf numFmtId="0" fontId="5" fillId="0" borderId="0" xfId="22" applyFont="1" applyAlignment="1" quotePrefix="1">
      <alignment horizontal="left"/>
      <protection/>
    </xf>
    <xf numFmtId="0" fontId="3" fillId="0" borderId="0" xfId="22">
      <alignment/>
      <protection/>
    </xf>
    <xf numFmtId="0" fontId="34" fillId="0" borderId="0" xfId="22" applyFont="1">
      <alignment/>
      <protection/>
    </xf>
    <xf numFmtId="0" fontId="35" fillId="0" borderId="0" xfId="22" applyFont="1">
      <alignment/>
      <protection/>
    </xf>
    <xf numFmtId="0" fontId="34" fillId="0" borderId="0" xfId="22" applyFont="1" applyFill="1" applyBorder="1">
      <alignment/>
      <protection/>
    </xf>
    <xf numFmtId="0" fontId="34" fillId="0" borderId="0" xfId="22" applyFont="1" applyBorder="1">
      <alignment/>
      <protection/>
    </xf>
    <xf numFmtId="0" fontId="34" fillId="0" borderId="1" xfId="22" applyFont="1" applyBorder="1" applyAlignment="1">
      <alignment horizontal="right"/>
      <protection/>
    </xf>
    <xf numFmtId="0" fontId="34" fillId="0" borderId="1" xfId="29" applyFont="1" applyBorder="1">
      <alignment vertical="center"/>
      <protection/>
    </xf>
    <xf numFmtId="177" fontId="34" fillId="0" borderId="4" xfId="22" applyNumberFormat="1" applyFont="1" applyBorder="1" applyAlignment="1">
      <alignment horizontal="right"/>
      <protection/>
    </xf>
    <xf numFmtId="177" fontId="34" fillId="0" borderId="0" xfId="22" applyNumberFormat="1" applyFont="1" applyBorder="1" applyAlignment="1">
      <alignment horizontal="right"/>
      <protection/>
    </xf>
    <xf numFmtId="188" fontId="34" fillId="0" borderId="5" xfId="29" applyNumberFormat="1" applyFont="1" applyFill="1" applyBorder="1">
      <alignment vertical="center"/>
      <protection/>
    </xf>
    <xf numFmtId="0" fontId="34" fillId="0" borderId="0" xfId="22" applyFont="1" applyFill="1" applyBorder="1" applyAlignment="1" quotePrefix="1">
      <alignment horizontal="left"/>
      <protection/>
    </xf>
    <xf numFmtId="0" fontId="34" fillId="0" borderId="0" xfId="22" applyFont="1" applyFill="1" applyBorder="1" applyAlignment="1" quotePrefix="1">
      <alignment horizontal="center"/>
      <protection/>
    </xf>
    <xf numFmtId="0" fontId="35" fillId="0" borderId="0" xfId="22" applyFont="1" applyFill="1" applyBorder="1">
      <alignment/>
      <protection/>
    </xf>
    <xf numFmtId="0" fontId="0" fillId="0" borderId="0" xfId="22" applyFont="1" applyAlignment="1">
      <alignment horizontal="right"/>
      <protection/>
    </xf>
    <xf numFmtId="0" fontId="34" fillId="0" borderId="1" xfId="22" applyFont="1" applyBorder="1">
      <alignment/>
      <protection/>
    </xf>
    <xf numFmtId="177" fontId="34" fillId="0" borderId="0" xfId="22" applyNumberFormat="1" applyFont="1" applyBorder="1">
      <alignment/>
      <protection/>
    </xf>
    <xf numFmtId="176" fontId="34" fillId="0" borderId="0" xfId="17" applyNumberFormat="1" applyFont="1" applyBorder="1" applyAlignment="1">
      <alignment/>
    </xf>
    <xf numFmtId="176" fontId="34" fillId="0" borderId="5" xfId="17" applyNumberFormat="1" applyFont="1" applyBorder="1" applyAlignment="1">
      <alignment/>
    </xf>
    <xf numFmtId="0" fontId="38" fillId="0" borderId="0" xfId="22" applyFont="1">
      <alignment/>
      <protection/>
    </xf>
    <xf numFmtId="0" fontId="38" fillId="0" borderId="0" xfId="22" applyFont="1" applyBorder="1">
      <alignment/>
      <protection/>
    </xf>
    <xf numFmtId="202" fontId="38" fillId="0" borderId="0" xfId="22" applyNumberFormat="1" applyFont="1" applyBorder="1">
      <alignment/>
      <protection/>
    </xf>
    <xf numFmtId="202" fontId="0" fillId="0" borderId="0" xfId="29" applyNumberFormat="1">
      <alignment vertical="center"/>
      <protection/>
    </xf>
    <xf numFmtId="0" fontId="20" fillId="0" borderId="0" xfId="22" applyFont="1">
      <alignment/>
      <protection/>
    </xf>
    <xf numFmtId="0" fontId="14" fillId="0" borderId="0" xfId="22" applyFont="1">
      <alignment/>
      <protection/>
    </xf>
    <xf numFmtId="0" fontId="22" fillId="0" borderId="0" xfId="29" applyFont="1">
      <alignment vertical="center"/>
      <protection/>
    </xf>
    <xf numFmtId="0" fontId="7" fillId="0" borderId="1" xfId="29" applyFont="1" applyBorder="1">
      <alignment vertical="center"/>
      <protection/>
    </xf>
    <xf numFmtId="182" fontId="7" fillId="0" borderId="5" xfId="29" applyNumberFormat="1" applyFont="1" applyBorder="1">
      <alignment vertical="center"/>
      <protection/>
    </xf>
    <xf numFmtId="0" fontId="0" fillId="0" borderId="0" xfId="29" applyFont="1">
      <alignment vertical="center"/>
      <protection/>
    </xf>
    <xf numFmtId="0" fontId="0" fillId="0" borderId="0" xfId="27">
      <alignment vertical="center"/>
      <protection/>
    </xf>
    <xf numFmtId="0" fontId="33" fillId="0" borderId="0" xfId="27" applyFont="1">
      <alignment vertical="center"/>
      <protection/>
    </xf>
    <xf numFmtId="0" fontId="34" fillId="0" borderId="1" xfId="27" applyFont="1" applyBorder="1">
      <alignment vertical="center"/>
      <protection/>
    </xf>
    <xf numFmtId="3" fontId="34" fillId="0" borderId="1" xfId="27" applyNumberFormat="1" applyFont="1" applyBorder="1">
      <alignment vertical="center"/>
      <protection/>
    </xf>
    <xf numFmtId="3" fontId="0" fillId="0" borderId="0" xfId="27" applyNumberFormat="1">
      <alignment vertical="center"/>
      <protection/>
    </xf>
    <xf numFmtId="9" fontId="0" fillId="0" borderId="0" xfId="27" applyNumberFormat="1">
      <alignment vertical="center"/>
      <protection/>
    </xf>
    <xf numFmtId="0" fontId="39" fillId="0" borderId="0" xfId="22" applyFont="1" applyFill="1" applyBorder="1" applyAlignment="1">
      <alignment vertical="center"/>
      <protection/>
    </xf>
    <xf numFmtId="0" fontId="38" fillId="0" borderId="0" xfId="22" applyFont="1" applyFill="1" applyBorder="1">
      <alignment/>
      <protection/>
    </xf>
    <xf numFmtId="0" fontId="27" fillId="0" borderId="1" xfId="22" applyFont="1" applyBorder="1" applyAlignment="1">
      <alignment horizontal="right"/>
      <protection/>
    </xf>
    <xf numFmtId="0" fontId="34" fillId="0" borderId="1" xfId="25" applyFont="1" applyBorder="1">
      <alignment vertical="center"/>
      <protection/>
    </xf>
    <xf numFmtId="38" fontId="34" fillId="0" borderId="0" xfId="17" applyFont="1" applyBorder="1" applyAlignment="1">
      <alignment horizontal="right"/>
    </xf>
    <xf numFmtId="38" fontId="34" fillId="0" borderId="0" xfId="17" applyFont="1" applyAlignment="1">
      <alignment horizontal="right"/>
    </xf>
    <xf numFmtId="38" fontId="34" fillId="0" borderId="0" xfId="17" applyFont="1" applyAlignment="1">
      <alignment/>
    </xf>
    <xf numFmtId="38" fontId="34" fillId="0" borderId="1" xfId="17" applyFont="1" applyBorder="1" applyAlignment="1">
      <alignment vertical="center"/>
    </xf>
    <xf numFmtId="177" fontId="20" fillId="0" borderId="0" xfId="22" applyNumberFormat="1" applyFont="1">
      <alignment/>
      <protection/>
    </xf>
    <xf numFmtId="0" fontId="27" fillId="0" borderId="0" xfId="22" applyFont="1" applyAlignment="1">
      <alignment horizontal="right"/>
      <protection/>
    </xf>
    <xf numFmtId="0" fontId="7" fillId="0" borderId="1" xfId="25" applyFont="1" applyBorder="1">
      <alignment vertical="center"/>
      <protection/>
    </xf>
    <xf numFmtId="38" fontId="34" fillId="0" borderId="0" xfId="17" applyFont="1" applyBorder="1" applyAlignment="1">
      <alignment/>
    </xf>
    <xf numFmtId="38" fontId="34" fillId="0" borderId="0" xfId="17" applyFont="1" applyBorder="1" applyAlignment="1">
      <alignment/>
    </xf>
    <xf numFmtId="38" fontId="34" fillId="0" borderId="0" xfId="17" applyFont="1" applyFill="1" applyBorder="1" applyAlignment="1">
      <alignment/>
    </xf>
    <xf numFmtId="38" fontId="34" fillId="0" borderId="0" xfId="17" applyFont="1" applyFill="1" applyBorder="1" applyAlignment="1">
      <alignment/>
    </xf>
    <xf numFmtId="38" fontId="38" fillId="0" borderId="0" xfId="22" applyNumberFormat="1" applyFont="1">
      <alignment/>
      <protection/>
    </xf>
    <xf numFmtId="0" fontId="0" fillId="0" borderId="0" xfId="25">
      <alignment vertical="center"/>
      <protection/>
    </xf>
    <xf numFmtId="49" fontId="38" fillId="0" borderId="0" xfId="22" applyNumberFormat="1" applyFont="1" applyFill="1" applyBorder="1" applyAlignment="1">
      <alignment horizontal="left"/>
      <protection/>
    </xf>
    <xf numFmtId="49" fontId="20" fillId="0" borderId="0" xfId="22" applyNumberFormat="1" applyFont="1" applyAlignment="1">
      <alignment horizontal="left"/>
      <protection/>
    </xf>
    <xf numFmtId="49" fontId="20" fillId="0" borderId="0" xfId="22" applyNumberFormat="1" applyFont="1" applyBorder="1" applyAlignment="1">
      <alignment horizontal="left"/>
      <protection/>
    </xf>
    <xf numFmtId="38" fontId="34" fillId="0" borderId="4" xfId="17" applyFont="1" applyBorder="1" applyAlignment="1">
      <alignment horizontal="right" vertical="center"/>
    </xf>
    <xf numFmtId="38" fontId="34" fillId="0" borderId="0" xfId="17" applyFont="1" applyBorder="1" applyAlignment="1">
      <alignment horizontal="right" vertical="center"/>
    </xf>
    <xf numFmtId="49" fontId="14" fillId="0" borderId="6" xfId="22" applyNumberFormat="1" applyFont="1" applyBorder="1" applyAlignment="1">
      <alignment horizontal="left" vertical="center"/>
      <protection/>
    </xf>
    <xf numFmtId="38" fontId="34" fillId="0" borderId="6" xfId="17" applyFont="1" applyBorder="1" applyAlignment="1">
      <alignment vertical="center"/>
    </xf>
    <xf numFmtId="0" fontId="27" fillId="0" borderId="0" xfId="22" applyFont="1" applyBorder="1" applyAlignment="1">
      <alignment vertical="center"/>
      <protection/>
    </xf>
    <xf numFmtId="38" fontId="34" fillId="0" borderId="3" xfId="17" applyFont="1" applyBorder="1" applyAlignment="1">
      <alignment vertical="center"/>
    </xf>
    <xf numFmtId="49" fontId="38" fillId="0" borderId="0" xfId="22" applyNumberFormat="1" applyFont="1" applyAlignment="1">
      <alignment horizontal="left"/>
      <protection/>
    </xf>
    <xf numFmtId="177" fontId="38" fillId="0" borderId="0" xfId="22" applyNumberFormat="1" applyFont="1">
      <alignment/>
      <protection/>
    </xf>
    <xf numFmtId="0" fontId="14" fillId="0" borderId="0" xfId="22" applyFont="1" applyAlignment="1">
      <alignment vertical="top"/>
      <protection/>
    </xf>
    <xf numFmtId="0" fontId="2" fillId="0" borderId="0" xfId="22" applyFont="1" applyFill="1" applyBorder="1" applyAlignment="1">
      <alignment horizontal="center" vertical="center"/>
      <protection/>
    </xf>
    <xf numFmtId="38" fontId="34" fillId="0" borderId="4" xfId="17" applyFont="1" applyBorder="1" applyAlignment="1">
      <alignment vertical="center"/>
    </xf>
    <xf numFmtId="38" fontId="34" fillId="0" borderId="0" xfId="17" applyFont="1" applyBorder="1" applyAlignment="1">
      <alignment vertical="center"/>
    </xf>
    <xf numFmtId="49" fontId="14" fillId="0" borderId="0" xfId="22" applyNumberFormat="1" applyFont="1" applyBorder="1" applyAlignment="1">
      <alignment horizontal="left"/>
      <protection/>
    </xf>
    <xf numFmtId="49" fontId="14" fillId="0" borderId="0" xfId="22" applyNumberFormat="1" applyFont="1" applyAlignment="1">
      <alignment horizontal="left"/>
      <protection/>
    </xf>
    <xf numFmtId="38" fontId="34" fillId="0" borderId="6" xfId="17" applyFont="1" applyBorder="1" applyAlignment="1">
      <alignment horizontal="right" vertical="center"/>
    </xf>
    <xf numFmtId="49" fontId="38" fillId="0" borderId="0" xfId="22" applyNumberFormat="1" applyFont="1" applyBorder="1" applyAlignment="1">
      <alignment horizontal="left" vertical="center"/>
      <protection/>
    </xf>
    <xf numFmtId="49" fontId="14" fillId="0" borderId="6" xfId="22" applyNumberFormat="1" applyFont="1" applyBorder="1" applyAlignment="1">
      <alignment horizontal="left"/>
      <protection/>
    </xf>
    <xf numFmtId="38" fontId="34" fillId="0" borderId="6" xfId="17" applyFont="1" applyBorder="1" applyAlignment="1">
      <alignment/>
    </xf>
    <xf numFmtId="38" fontId="34" fillId="0" borderId="0" xfId="17" applyFont="1" applyFill="1" applyBorder="1" applyAlignment="1">
      <alignment vertical="center"/>
    </xf>
    <xf numFmtId="49" fontId="20" fillId="0" borderId="0" xfId="17" applyNumberFormat="1" applyFont="1" applyBorder="1" applyAlignment="1">
      <alignment horizontal="left" vertical="center"/>
    </xf>
    <xf numFmtId="38" fontId="34" fillId="0" borderId="1" xfId="17" applyFont="1" applyBorder="1" applyAlignment="1">
      <alignment/>
    </xf>
    <xf numFmtId="0" fontId="5" fillId="0" borderId="0" xfId="22" applyFont="1" applyBorder="1" applyAlignment="1">
      <alignment horizontal="left"/>
      <protection/>
    </xf>
    <xf numFmtId="0" fontId="3" fillId="0" borderId="0" xfId="22" applyBorder="1">
      <alignment/>
      <protection/>
    </xf>
    <xf numFmtId="0" fontId="35" fillId="0" borderId="0" xfId="22" applyFont="1" applyBorder="1">
      <alignment/>
      <protection/>
    </xf>
    <xf numFmtId="0" fontId="27" fillId="0" borderId="0" xfId="22" applyFont="1" applyBorder="1" applyAlignment="1">
      <alignment horizontal="right"/>
      <protection/>
    </xf>
    <xf numFmtId="0" fontId="34" fillId="0" borderId="0" xfId="22" applyFont="1" applyBorder="1" applyAlignment="1">
      <alignment horizontal="right"/>
      <protection/>
    </xf>
    <xf numFmtId="0" fontId="0" fillId="0" borderId="0" xfId="28" applyBorder="1">
      <alignment vertical="center"/>
      <protection/>
    </xf>
    <xf numFmtId="49" fontId="14" fillId="0" borderId="0" xfId="22" applyNumberFormat="1" applyFont="1" applyBorder="1" applyAlignment="1">
      <alignment horizontal="left" vertical="center"/>
      <protection/>
    </xf>
    <xf numFmtId="49" fontId="14" fillId="0" borderId="0" xfId="17" applyNumberFormat="1" applyFont="1" applyBorder="1" applyAlignment="1">
      <alignment horizontal="left" vertical="center"/>
    </xf>
    <xf numFmtId="0" fontId="38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/>
      <protection/>
    </xf>
    <xf numFmtId="0" fontId="14" fillId="0" borderId="0" xfId="22" applyFont="1" applyBorder="1" applyAlignment="1">
      <alignment vertical="top"/>
      <protection/>
    </xf>
    <xf numFmtId="49" fontId="14" fillId="0" borderId="0" xfId="28" applyNumberFormat="1" applyFont="1" applyBorder="1" applyAlignment="1">
      <alignment horizontal="left" vertical="center"/>
      <protection/>
    </xf>
    <xf numFmtId="0" fontId="0" fillId="0" borderId="0" xfId="28">
      <alignment vertical="center"/>
      <protection/>
    </xf>
    <xf numFmtId="49" fontId="14" fillId="0" borderId="0" xfId="28" applyNumberFormat="1" applyFont="1" applyAlignment="1">
      <alignment horizontal="left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3" fontId="10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3" fontId="15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14" fillId="0" borderId="9" xfId="0" applyFont="1" applyBorder="1" applyAlignment="1">
      <alignment/>
    </xf>
    <xf numFmtId="0" fontId="0" fillId="0" borderId="9" xfId="0" applyBorder="1" applyAlignment="1">
      <alignment/>
    </xf>
    <xf numFmtId="0" fontId="16" fillId="0" borderId="2" xfId="0" applyFont="1" applyBorder="1" applyAlignment="1">
      <alignment/>
    </xf>
    <xf numFmtId="3" fontId="16" fillId="0" borderId="18" xfId="0" applyNumberFormat="1" applyFont="1" applyBorder="1" applyAlignment="1">
      <alignment/>
    </xf>
    <xf numFmtId="0" fontId="2" fillId="2" borderId="0" xfId="22" applyFont="1" applyFill="1" applyBorder="1" applyAlignment="1">
      <alignment horizontal="center" vertical="center"/>
      <protection/>
    </xf>
    <xf numFmtId="0" fontId="2" fillId="3" borderId="19" xfId="24" applyFont="1" applyFill="1" applyBorder="1" applyAlignment="1">
      <alignment horizontal="center" vertical="center"/>
      <protection/>
    </xf>
    <xf numFmtId="0" fontId="2" fillId="3" borderId="0" xfId="24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/>
    </xf>
    <xf numFmtId="0" fontId="40" fillId="0" borderId="0" xfId="0" applyFont="1" applyBorder="1" applyAlignment="1">
      <alignment/>
    </xf>
    <xf numFmtId="0" fontId="22" fillId="2" borderId="0" xfId="26" applyFont="1" applyFill="1" applyAlignment="1">
      <alignment horizontal="center" vertical="center"/>
      <protection/>
    </xf>
    <xf numFmtId="0" fontId="23" fillId="2" borderId="0" xfId="26" applyFont="1" applyFill="1" applyAlignment="1">
      <alignment horizontal="center" vertical="center"/>
      <protection/>
    </xf>
    <xf numFmtId="0" fontId="17" fillId="0" borderId="0" xfId="24" applyFont="1" applyAlignment="1">
      <alignment horizontal="left"/>
      <protection/>
    </xf>
    <xf numFmtId="182" fontId="7" fillId="0" borderId="0" xfId="22" applyNumberFormat="1" applyFont="1" applyBorder="1" applyAlignment="1">
      <alignment/>
      <protection/>
    </xf>
    <xf numFmtId="182" fontId="7" fillId="0" borderId="0" xfId="22" applyNumberFormat="1" applyFont="1" applyBorder="1">
      <alignment/>
      <protection/>
    </xf>
    <xf numFmtId="182" fontId="7" fillId="0" borderId="0" xfId="22" applyNumberFormat="1" applyFont="1" applyBorder="1" applyAlignment="1">
      <alignment vertical="center"/>
      <protection/>
    </xf>
    <xf numFmtId="0" fontId="32" fillId="3" borderId="21" xfId="29" applyFont="1" applyFill="1" applyBorder="1" applyAlignment="1">
      <alignment horizontal="center" vertical="center"/>
      <protection/>
    </xf>
    <xf numFmtId="0" fontId="32" fillId="3" borderId="22" xfId="29" applyFont="1" applyFill="1" applyBorder="1" applyAlignment="1">
      <alignment horizontal="center" vertical="center"/>
      <protection/>
    </xf>
    <xf numFmtId="0" fontId="32" fillId="3" borderId="23" xfId="29" applyFont="1" applyFill="1" applyBorder="1" applyAlignment="1">
      <alignment horizontal="center" vertical="center"/>
      <protection/>
    </xf>
    <xf numFmtId="0" fontId="2" fillId="2" borderId="0" xfId="26" applyFont="1" applyFill="1" applyAlignment="1">
      <alignment horizontal="center" vertical="center"/>
      <protection/>
    </xf>
    <xf numFmtId="0" fontId="14" fillId="0" borderId="0" xfId="26" applyFont="1">
      <alignment/>
      <protection/>
    </xf>
    <xf numFmtId="0" fontId="0" fillId="0" borderId="24" xfId="22" applyFont="1" applyBorder="1">
      <alignment/>
      <protection/>
    </xf>
    <xf numFmtId="0" fontId="20" fillId="0" borderId="7" xfId="26" applyFont="1" applyBorder="1">
      <alignment/>
      <protection/>
    </xf>
    <xf numFmtId="0" fontId="7" fillId="0" borderId="8" xfId="22" applyFont="1" applyBorder="1">
      <alignment/>
      <protection/>
    </xf>
    <xf numFmtId="0" fontId="7" fillId="0" borderId="25" xfId="22" applyFont="1" applyBorder="1" applyAlignment="1">
      <alignment horizontal="right" vertical="center"/>
      <protection/>
    </xf>
    <xf numFmtId="182" fontId="7" fillId="0" borderId="26" xfId="22" applyNumberFormat="1" applyFont="1" applyBorder="1" applyAlignment="1">
      <alignment/>
      <protection/>
    </xf>
    <xf numFmtId="0" fontId="0" fillId="0" borderId="9" xfId="22" applyFont="1" applyBorder="1">
      <alignment/>
      <protection/>
    </xf>
    <xf numFmtId="182" fontId="7" fillId="0" borderId="26" xfId="22" applyNumberFormat="1" applyFont="1" applyBorder="1">
      <alignment/>
      <protection/>
    </xf>
    <xf numFmtId="182" fontId="7" fillId="0" borderId="27" xfId="22" applyNumberFormat="1" applyFont="1" applyBorder="1">
      <alignment/>
      <protection/>
    </xf>
    <xf numFmtId="0" fontId="14" fillId="0" borderId="9" xfId="26" applyFont="1" applyBorder="1" applyAlignment="1">
      <alignment vertical="center"/>
      <protection/>
    </xf>
    <xf numFmtId="182" fontId="7" fillId="0" borderId="26" xfId="22" applyNumberFormat="1" applyFont="1" applyBorder="1" applyAlignment="1">
      <alignment vertical="center"/>
      <protection/>
    </xf>
    <xf numFmtId="0" fontId="14" fillId="0" borderId="11" xfId="26" applyFont="1" applyBorder="1" applyAlignment="1">
      <alignment vertical="center"/>
      <protection/>
    </xf>
    <xf numFmtId="38" fontId="7" fillId="0" borderId="12" xfId="17" applyFont="1" applyBorder="1" applyAlignment="1">
      <alignment vertical="center"/>
    </xf>
    <xf numFmtId="38" fontId="7" fillId="0" borderId="28" xfId="17" applyFont="1" applyBorder="1" applyAlignment="1">
      <alignment vertical="center"/>
    </xf>
    <xf numFmtId="0" fontId="7" fillId="0" borderId="7" xfId="22" applyFont="1" applyBorder="1">
      <alignment/>
      <protection/>
    </xf>
    <xf numFmtId="0" fontId="0" fillId="0" borderId="9" xfId="22" applyFont="1" applyBorder="1" applyAlignment="1">
      <alignment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11" xfId="26" applyFont="1" applyBorder="1" applyAlignment="1">
      <alignment vertical="center"/>
      <protection/>
    </xf>
    <xf numFmtId="0" fontId="0" fillId="2" borderId="29" xfId="27" applyFill="1" applyBorder="1" applyAlignment="1">
      <alignment horizontal="center" vertical="center"/>
      <protection/>
    </xf>
    <xf numFmtId="0" fontId="0" fillId="2" borderId="30" xfId="27" applyFill="1" applyBorder="1" applyAlignment="1">
      <alignment horizontal="center" vertical="center"/>
      <protection/>
    </xf>
    <xf numFmtId="188" fontId="34" fillId="0" borderId="0" xfId="22" applyNumberFormat="1" applyFont="1" applyFill="1" applyBorder="1">
      <alignment/>
      <protection/>
    </xf>
    <xf numFmtId="188" fontId="34" fillId="0" borderId="0" xfId="29" applyNumberFormat="1" applyFont="1" applyFill="1" applyBorder="1">
      <alignment vertical="center"/>
      <protection/>
    </xf>
    <xf numFmtId="0" fontId="0" fillId="2" borderId="31" xfId="27" applyFont="1" applyFill="1" applyBorder="1" applyAlignment="1">
      <alignment horizontal="center" vertical="center"/>
      <protection/>
    </xf>
    <xf numFmtId="0" fontId="32" fillId="2" borderId="29" xfId="27" applyFont="1" applyFill="1" applyBorder="1" applyAlignment="1">
      <alignment horizontal="center" vertical="center"/>
      <protection/>
    </xf>
    <xf numFmtId="0" fontId="0" fillId="0" borderId="0" xfId="27" applyFont="1">
      <alignment vertical="center"/>
      <protection/>
    </xf>
    <xf numFmtId="0" fontId="0" fillId="0" borderId="0" xfId="29" applyBorder="1">
      <alignment vertical="center"/>
      <protection/>
    </xf>
    <xf numFmtId="0" fontId="14" fillId="0" borderId="0" xfId="29" applyFont="1" applyBorder="1">
      <alignment vertical="center"/>
      <protection/>
    </xf>
    <xf numFmtId="0" fontId="14" fillId="0" borderId="0" xfId="29" applyFont="1" applyBorder="1" applyAlignment="1">
      <alignment horizontal="right" vertical="center"/>
      <protection/>
    </xf>
    <xf numFmtId="0" fontId="0" fillId="0" borderId="32" xfId="29" applyBorder="1">
      <alignment vertical="center"/>
      <protection/>
    </xf>
    <xf numFmtId="0" fontId="7" fillId="0" borderId="33" xfId="29" applyFont="1" applyBorder="1">
      <alignment vertical="center"/>
      <protection/>
    </xf>
    <xf numFmtId="0" fontId="7" fillId="0" borderId="34" xfId="29" applyFont="1" applyBorder="1">
      <alignment vertical="center"/>
      <protection/>
    </xf>
    <xf numFmtId="0" fontId="0" fillId="0" borderId="10" xfId="29" applyBorder="1">
      <alignment vertical="center"/>
      <protection/>
    </xf>
    <xf numFmtId="0" fontId="0" fillId="0" borderId="35" xfId="29" applyFont="1" applyBorder="1" applyAlignment="1">
      <alignment horizontal="right" vertical="center"/>
      <protection/>
    </xf>
    <xf numFmtId="0" fontId="27" fillId="0" borderId="9" xfId="22" applyFont="1" applyBorder="1">
      <alignment/>
      <protection/>
    </xf>
    <xf numFmtId="182" fontId="7" fillId="0" borderId="0" xfId="29" applyNumberFormat="1" applyFont="1" applyBorder="1">
      <alignment vertical="center"/>
      <protection/>
    </xf>
    <xf numFmtId="9" fontId="7" fillId="0" borderId="26" xfId="15" applyFont="1" applyBorder="1" applyAlignment="1">
      <alignment vertical="center"/>
    </xf>
    <xf numFmtId="0" fontId="0" fillId="0" borderId="9" xfId="29" applyFont="1" applyBorder="1">
      <alignment vertical="center"/>
      <protection/>
    </xf>
    <xf numFmtId="0" fontId="0" fillId="2" borderId="9" xfId="29" applyFont="1" applyFill="1" applyBorder="1">
      <alignment vertical="center"/>
      <protection/>
    </xf>
    <xf numFmtId="182" fontId="7" fillId="2" borderId="0" xfId="29" applyNumberFormat="1" applyFont="1" applyFill="1" applyBorder="1">
      <alignment vertical="center"/>
      <protection/>
    </xf>
    <xf numFmtId="9" fontId="7" fillId="2" borderId="26" xfId="15" applyFont="1" applyFill="1" applyBorder="1" applyAlignment="1">
      <alignment vertical="center"/>
    </xf>
    <xf numFmtId="9" fontId="7" fillId="0" borderId="36" xfId="15" applyFont="1" applyBorder="1" applyAlignment="1">
      <alignment vertical="center"/>
    </xf>
    <xf numFmtId="0" fontId="27" fillId="0" borderId="37" xfId="22" applyFont="1" applyBorder="1" applyAlignment="1">
      <alignment vertical="center"/>
      <protection/>
    </xf>
    <xf numFmtId="182" fontId="7" fillId="0" borderId="2" xfId="29" applyNumberFormat="1" applyFont="1" applyBorder="1">
      <alignment vertical="center"/>
      <protection/>
    </xf>
    <xf numFmtId="9" fontId="7" fillId="0" borderId="18" xfId="15" applyFont="1" applyBorder="1" applyAlignment="1">
      <alignment vertical="center"/>
    </xf>
    <xf numFmtId="0" fontId="0" fillId="0" borderId="0" xfId="22" applyFont="1" applyBorder="1" applyAlignment="1">
      <alignment horizontal="right"/>
      <protection/>
    </xf>
    <xf numFmtId="0" fontId="34" fillId="0" borderId="32" xfId="22" applyFont="1" applyBorder="1">
      <alignment/>
      <protection/>
    </xf>
    <xf numFmtId="0" fontId="34" fillId="0" borderId="33" xfId="22" applyFont="1" applyBorder="1">
      <alignment/>
      <protection/>
    </xf>
    <xf numFmtId="0" fontId="34" fillId="0" borderId="34" xfId="22" applyFont="1" applyFill="1" applyBorder="1">
      <alignment/>
      <protection/>
    </xf>
    <xf numFmtId="0" fontId="34" fillId="0" borderId="9" xfId="22" applyFont="1" applyBorder="1">
      <alignment/>
      <protection/>
    </xf>
    <xf numFmtId="0" fontId="27" fillId="0" borderId="38" xfId="22" applyFont="1" applyBorder="1">
      <alignment/>
      <protection/>
    </xf>
    <xf numFmtId="177" fontId="34" fillId="0" borderId="39" xfId="22" applyNumberFormat="1" applyFont="1" applyBorder="1" applyAlignment="1">
      <alignment horizontal="right" vertical="center"/>
      <protection/>
    </xf>
    <xf numFmtId="188" fontId="34" fillId="0" borderId="39" xfId="22" applyNumberFormat="1" applyFont="1" applyFill="1" applyBorder="1" applyAlignment="1">
      <alignment vertical="center"/>
      <protection/>
    </xf>
    <xf numFmtId="188" fontId="34" fillId="0" borderId="2" xfId="29" applyNumberFormat="1" applyFont="1" applyFill="1" applyBorder="1">
      <alignment vertical="center"/>
      <protection/>
    </xf>
    <xf numFmtId="9" fontId="7" fillId="0" borderId="40" xfId="15" applyFont="1" applyBorder="1" applyAlignment="1">
      <alignment vertical="center"/>
    </xf>
    <xf numFmtId="0" fontId="34" fillId="0" borderId="33" xfId="22" applyFont="1" applyBorder="1" applyAlignment="1">
      <alignment horizontal="right"/>
      <protection/>
    </xf>
    <xf numFmtId="0" fontId="34" fillId="0" borderId="10" xfId="22" applyFont="1" applyBorder="1">
      <alignment/>
      <protection/>
    </xf>
    <xf numFmtId="176" fontId="34" fillId="0" borderId="0" xfId="17" applyNumberFormat="1" applyFont="1" applyBorder="1" applyAlignment="1">
      <alignment vertical="center"/>
    </xf>
    <xf numFmtId="177" fontId="34" fillId="0" borderId="39" xfId="22" applyNumberFormat="1" applyFont="1" applyBorder="1" applyAlignment="1">
      <alignment vertical="center"/>
      <protection/>
    </xf>
    <xf numFmtId="176" fontId="34" fillId="0" borderId="2" xfId="17" applyNumberFormat="1" applyFont="1" applyBorder="1" applyAlignment="1">
      <alignment vertical="center"/>
    </xf>
    <xf numFmtId="176" fontId="34" fillId="0" borderId="2" xfId="17" applyNumberFormat="1" applyFont="1" applyBorder="1" applyAlignment="1">
      <alignment vertical="center"/>
    </xf>
    <xf numFmtId="0" fontId="0" fillId="0" borderId="0" xfId="27" applyBorder="1">
      <alignment vertical="center"/>
      <protection/>
    </xf>
    <xf numFmtId="0" fontId="0" fillId="0" borderId="0" xfId="27" applyFont="1" applyBorder="1">
      <alignment vertical="center"/>
      <protection/>
    </xf>
    <xf numFmtId="0" fontId="0" fillId="0" borderId="32" xfId="27" applyBorder="1">
      <alignment vertical="center"/>
      <protection/>
    </xf>
    <xf numFmtId="0" fontId="34" fillId="0" borderId="33" xfId="27" applyFont="1" applyBorder="1">
      <alignment vertical="center"/>
      <protection/>
    </xf>
    <xf numFmtId="0" fontId="34" fillId="0" borderId="34" xfId="27" applyFont="1" applyBorder="1">
      <alignment vertical="center"/>
      <protection/>
    </xf>
    <xf numFmtId="0" fontId="0" fillId="0" borderId="10" xfId="27" applyBorder="1">
      <alignment vertical="center"/>
      <protection/>
    </xf>
    <xf numFmtId="0" fontId="27" fillId="0" borderId="35" xfId="27" applyFont="1" applyBorder="1" applyAlignment="1">
      <alignment horizontal="right" vertical="center"/>
      <protection/>
    </xf>
    <xf numFmtId="0" fontId="0" fillId="0" borderId="9" xfId="27" applyFont="1" applyBorder="1">
      <alignment vertical="center"/>
      <protection/>
    </xf>
    <xf numFmtId="0" fontId="34" fillId="0" borderId="0" xfId="27" applyFont="1" applyBorder="1">
      <alignment vertical="center"/>
      <protection/>
    </xf>
    <xf numFmtId="3" fontId="34" fillId="0" borderId="0" xfId="27" applyNumberFormat="1" applyFont="1" applyBorder="1">
      <alignment vertical="center"/>
      <protection/>
    </xf>
    <xf numFmtId="9" fontId="34" fillId="0" borderId="26" xfId="27" applyNumberFormat="1" applyFont="1" applyBorder="1">
      <alignment vertical="center"/>
      <protection/>
    </xf>
    <xf numFmtId="0" fontId="0" fillId="0" borderId="9" xfId="27" applyBorder="1">
      <alignment vertical="center"/>
      <protection/>
    </xf>
    <xf numFmtId="0" fontId="0" fillId="0" borderId="10" xfId="27" applyFont="1" applyBorder="1">
      <alignment vertical="center"/>
      <protection/>
    </xf>
    <xf numFmtId="9" fontId="34" fillId="0" borderId="35" xfId="27" applyNumberFormat="1" applyFont="1" applyBorder="1">
      <alignment vertical="center"/>
      <protection/>
    </xf>
    <xf numFmtId="0" fontId="0" fillId="0" borderId="20" xfId="27" applyFont="1" applyBorder="1">
      <alignment vertical="center"/>
      <protection/>
    </xf>
    <xf numFmtId="3" fontId="34" fillId="0" borderId="2" xfId="27" applyNumberFormat="1" applyFont="1" applyBorder="1">
      <alignment vertical="center"/>
      <protection/>
    </xf>
    <xf numFmtId="0" fontId="34" fillId="0" borderId="2" xfId="27" applyFont="1" applyBorder="1">
      <alignment vertical="center"/>
      <protection/>
    </xf>
    <xf numFmtId="9" fontId="34" fillId="0" borderId="18" xfId="27" applyNumberFormat="1" applyFont="1" applyBorder="1">
      <alignment vertical="center"/>
      <protection/>
    </xf>
    <xf numFmtId="0" fontId="0" fillId="0" borderId="0" xfId="0" applyAlignment="1">
      <alignment horizontal="right"/>
    </xf>
    <xf numFmtId="0" fontId="2" fillId="2" borderId="31" xfId="22" applyFont="1" applyFill="1" applyBorder="1" applyAlignment="1">
      <alignment horizontal="center" vertical="center"/>
      <protection/>
    </xf>
    <xf numFmtId="0" fontId="2" fillId="2" borderId="29" xfId="22" applyFont="1" applyFill="1" applyBorder="1" applyAlignment="1">
      <alignment horizontal="center" vertical="center"/>
      <protection/>
    </xf>
    <xf numFmtId="0" fontId="2" fillId="2" borderId="30" xfId="22" applyFont="1" applyFill="1" applyBorder="1" applyAlignment="1">
      <alignment horizontal="center" vertical="center"/>
      <protection/>
    </xf>
    <xf numFmtId="0" fontId="34" fillId="0" borderId="1" xfId="29" applyFont="1" applyBorder="1" applyAlignment="1">
      <alignment vertical="center" wrapText="1"/>
      <protection/>
    </xf>
    <xf numFmtId="0" fontId="28" fillId="0" borderId="34" xfId="22" applyFont="1" applyBorder="1">
      <alignment/>
      <protection/>
    </xf>
    <xf numFmtId="0" fontId="41" fillId="0" borderId="0" xfId="22" applyFont="1" applyBorder="1">
      <alignment/>
      <protection/>
    </xf>
    <xf numFmtId="0" fontId="42" fillId="0" borderId="0" xfId="22" applyFont="1">
      <alignment/>
      <protection/>
    </xf>
    <xf numFmtId="0" fontId="34" fillId="0" borderId="33" xfId="22" applyFont="1" applyFill="1" applyBorder="1">
      <alignment/>
      <protection/>
    </xf>
    <xf numFmtId="0" fontId="34" fillId="0" borderId="34" xfId="22" applyFont="1" applyBorder="1">
      <alignment/>
      <protection/>
    </xf>
    <xf numFmtId="0" fontId="34" fillId="0" borderId="0" xfId="25" applyFont="1" applyBorder="1">
      <alignment vertical="center"/>
      <protection/>
    </xf>
    <xf numFmtId="38" fontId="34" fillId="0" borderId="0" xfId="17" applyFont="1" applyBorder="1" applyAlignment="1">
      <alignment vertical="center"/>
    </xf>
    <xf numFmtId="9" fontId="34" fillId="0" borderId="26" xfId="22" applyNumberFormat="1" applyFont="1" applyBorder="1" applyAlignment="1">
      <alignment horizontal="right"/>
      <protection/>
    </xf>
    <xf numFmtId="0" fontId="34" fillId="0" borderId="2" xfId="25" applyFont="1" applyBorder="1">
      <alignment vertical="center"/>
      <protection/>
    </xf>
    <xf numFmtId="38" fontId="34" fillId="0" borderId="2" xfId="17" applyFont="1" applyBorder="1" applyAlignment="1">
      <alignment vertical="center"/>
    </xf>
    <xf numFmtId="9" fontId="34" fillId="0" borderId="18" xfId="22" applyNumberFormat="1" applyFont="1" applyBorder="1" applyAlignment="1">
      <alignment horizontal="right"/>
      <protection/>
    </xf>
    <xf numFmtId="0" fontId="27" fillId="0" borderId="20" xfId="22" applyFont="1" applyBorder="1" applyAlignment="1">
      <alignment vertical="center"/>
      <protection/>
    </xf>
    <xf numFmtId="38" fontId="34" fillId="0" borderId="2" xfId="17" applyFont="1" applyBorder="1" applyAlignment="1">
      <alignment horizontal="right" vertical="center"/>
    </xf>
    <xf numFmtId="0" fontId="27" fillId="0" borderId="10" xfId="22" applyFont="1" applyBorder="1">
      <alignment/>
      <protection/>
    </xf>
    <xf numFmtId="38" fontId="34" fillId="0" borderId="1" xfId="25" applyNumberFormat="1" applyFont="1" applyBorder="1">
      <alignment vertical="center"/>
      <protection/>
    </xf>
    <xf numFmtId="9" fontId="34" fillId="0" borderId="35" xfId="22" applyNumberFormat="1" applyFont="1" applyBorder="1" applyAlignment="1">
      <alignment horizontal="right"/>
      <protection/>
    </xf>
    <xf numFmtId="38" fontId="34" fillId="0" borderId="2" xfId="17" applyFont="1" applyBorder="1" applyAlignment="1">
      <alignment vertical="center"/>
    </xf>
    <xf numFmtId="9" fontId="34" fillId="0" borderId="18" xfId="22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49" fontId="20" fillId="0" borderId="33" xfId="22" applyNumberFormat="1" applyFont="1" applyBorder="1" applyAlignment="1">
      <alignment horizontal="left"/>
      <protection/>
    </xf>
    <xf numFmtId="0" fontId="0" fillId="0" borderId="35" xfId="28" applyBorder="1">
      <alignment vertical="center"/>
      <protection/>
    </xf>
    <xf numFmtId="38" fontId="34" fillId="0" borderId="26" xfId="28" applyNumberFormat="1" applyFont="1" applyBorder="1">
      <alignment vertical="center"/>
      <protection/>
    </xf>
    <xf numFmtId="0" fontId="27" fillId="0" borderId="9" xfId="22" applyFont="1" applyBorder="1" applyAlignment="1">
      <alignment vertical="center"/>
      <protection/>
    </xf>
    <xf numFmtId="38" fontId="34" fillId="0" borderId="26" xfId="17" applyFont="1" applyBorder="1" applyAlignment="1">
      <alignment horizontal="right" vertical="center"/>
    </xf>
    <xf numFmtId="38" fontId="34" fillId="0" borderId="26" xfId="17" applyFont="1" applyBorder="1" applyAlignment="1">
      <alignment vertical="center"/>
    </xf>
    <xf numFmtId="0" fontId="27" fillId="0" borderId="41" xfId="22" applyFont="1" applyBorder="1" applyAlignment="1">
      <alignment vertical="center"/>
      <protection/>
    </xf>
    <xf numFmtId="38" fontId="34" fillId="0" borderId="42" xfId="17" applyFont="1" applyBorder="1" applyAlignment="1">
      <alignment vertical="center"/>
    </xf>
    <xf numFmtId="0" fontId="34" fillId="0" borderId="42" xfId="28" applyFont="1" applyBorder="1">
      <alignment vertical="center"/>
      <protection/>
    </xf>
    <xf numFmtId="38" fontId="34" fillId="0" borderId="26" xfId="17" applyFont="1" applyFill="1" applyBorder="1" applyAlignment="1">
      <alignment vertical="center"/>
    </xf>
    <xf numFmtId="38" fontId="34" fillId="0" borderId="27" xfId="17" applyFont="1" applyBorder="1" applyAlignment="1">
      <alignment vertical="center"/>
    </xf>
    <xf numFmtId="0" fontId="34" fillId="0" borderId="27" xfId="28" applyFont="1" applyBorder="1">
      <alignment vertical="center"/>
      <protection/>
    </xf>
    <xf numFmtId="0" fontId="34" fillId="0" borderId="18" xfId="28" applyFont="1" applyBorder="1">
      <alignment vertical="center"/>
      <protection/>
    </xf>
    <xf numFmtId="0" fontId="34" fillId="0" borderId="35" xfId="28" applyFont="1" applyBorder="1">
      <alignment vertical="center"/>
      <protection/>
    </xf>
    <xf numFmtId="0" fontId="34" fillId="0" borderId="26" xfId="28" applyFont="1" applyFill="1" applyBorder="1">
      <alignment vertical="center"/>
      <protection/>
    </xf>
    <xf numFmtId="38" fontId="34" fillId="0" borderId="26" xfId="17" applyFont="1" applyBorder="1" applyAlignment="1">
      <alignment vertical="center"/>
    </xf>
    <xf numFmtId="38" fontId="27" fillId="0" borderId="0" xfId="17" applyFont="1" applyBorder="1" applyAlignment="1">
      <alignment horizontal="right"/>
    </xf>
    <xf numFmtId="0" fontId="38" fillId="0" borderId="9" xfId="22" applyFont="1" applyBorder="1">
      <alignment/>
      <protection/>
    </xf>
    <xf numFmtId="38" fontId="34" fillId="0" borderId="26" xfId="17" applyFont="1" applyBorder="1" applyAlignment="1">
      <alignment/>
    </xf>
    <xf numFmtId="0" fontId="38" fillId="0" borderId="41" xfId="22" applyFont="1" applyBorder="1">
      <alignment/>
      <protection/>
    </xf>
    <xf numFmtId="38" fontId="34" fillId="0" borderId="26" xfId="17" applyFont="1" applyFill="1" applyBorder="1" applyAlignment="1">
      <alignment vertical="center"/>
    </xf>
    <xf numFmtId="0" fontId="38" fillId="0" borderId="41" xfId="22" applyFont="1" applyBorder="1" applyAlignment="1">
      <alignment vertical="center"/>
      <protection/>
    </xf>
    <xf numFmtId="0" fontId="34" fillId="0" borderId="26" xfId="28" applyFont="1" applyBorder="1">
      <alignment vertical="center"/>
      <protection/>
    </xf>
    <xf numFmtId="0" fontId="14" fillId="0" borderId="9" xfId="22" applyFont="1" applyBorder="1">
      <alignment/>
      <protection/>
    </xf>
    <xf numFmtId="0" fontId="38" fillId="0" borderId="20" xfId="22" applyFont="1" applyBorder="1">
      <alignment/>
      <protection/>
    </xf>
    <xf numFmtId="49" fontId="14" fillId="0" borderId="2" xfId="22" applyNumberFormat="1" applyFont="1" applyBorder="1" applyAlignment="1">
      <alignment horizontal="left" vertical="center"/>
      <protection/>
    </xf>
    <xf numFmtId="38" fontId="34" fillId="0" borderId="2" xfId="17" applyFont="1" applyBorder="1" applyAlignment="1">
      <alignment/>
    </xf>
    <xf numFmtId="49" fontId="43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49" fontId="24" fillId="0" borderId="0" xfId="22" applyNumberFormat="1" applyFont="1" applyAlignment="1">
      <alignment horizontal="left"/>
      <protection/>
    </xf>
    <xf numFmtId="0" fontId="45" fillId="0" borderId="0" xfId="22" applyFont="1">
      <alignment/>
      <protection/>
    </xf>
    <xf numFmtId="0" fontId="27" fillId="0" borderId="0" xfId="22" applyFont="1" applyBorder="1">
      <alignment/>
      <protection/>
    </xf>
    <xf numFmtId="38" fontId="34" fillId="0" borderId="26" xfId="17" applyFont="1" applyBorder="1" applyAlignment="1">
      <alignment horizontal="right"/>
    </xf>
    <xf numFmtId="38" fontId="34" fillId="0" borderId="2" xfId="17" applyFont="1" applyBorder="1" applyAlignment="1">
      <alignment horizontal="right"/>
    </xf>
    <xf numFmtId="38" fontId="34" fillId="0" borderId="18" xfId="17" applyFont="1" applyBorder="1" applyAlignment="1">
      <alignment horizontal="right"/>
    </xf>
    <xf numFmtId="0" fontId="0" fillId="0" borderId="1" xfId="0" applyBorder="1" applyAlignment="1">
      <alignment/>
    </xf>
    <xf numFmtId="0" fontId="28" fillId="0" borderId="0" xfId="26" applyFont="1" applyAlignment="1">
      <alignment horizontal="left" vertical="top" wrapText="1"/>
      <protection/>
    </xf>
    <xf numFmtId="0" fontId="14" fillId="0" borderId="0" xfId="26" applyFont="1" applyAlignment="1">
      <alignment horizontal="left" vertical="top" wrapText="1"/>
      <protection/>
    </xf>
    <xf numFmtId="0" fontId="20" fillId="0" borderId="0" xfId="26" applyFont="1" applyAlignment="1">
      <alignment horizontal="left" vertical="top" wrapText="1"/>
      <protection/>
    </xf>
    <xf numFmtId="0" fontId="20" fillId="0" borderId="0" xfId="26" applyFont="1" applyAlignment="1">
      <alignment horizontal="left" vertical="top"/>
      <protection/>
    </xf>
    <xf numFmtId="0" fontId="27" fillId="0" borderId="38" xfId="22" applyFont="1" applyBorder="1" applyAlignment="1">
      <alignment vertical="center"/>
      <protection/>
    </xf>
    <xf numFmtId="0" fontId="0" fillId="0" borderId="4" xfId="0" applyBorder="1" applyAlignment="1">
      <alignment vertical="center"/>
    </xf>
    <xf numFmtId="0" fontId="27" fillId="0" borderId="43" xfId="22" applyFont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0" fillId="0" borderId="24" xfId="22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0" borderId="45" xfId="22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7" fillId="0" borderId="47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/>
    </xf>
    <xf numFmtId="0" fontId="2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3" xfId="0" applyBorder="1" applyAlignment="1">
      <alignment horizontal="right"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3" fontId="15" fillId="0" borderId="48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16" fillId="0" borderId="2" xfId="0" applyNumberFormat="1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WIMP" xfId="21"/>
    <cellStyle name="標準_Sheet1" xfId="22"/>
    <cellStyle name="標準_WFFJ_2005" xfId="23"/>
    <cellStyle name="標準_WLPRD" xfId="24"/>
    <cellStyle name="標準_コピー毛織物の貿易" xfId="25"/>
    <cellStyle name="標準_新毛需要" xfId="26"/>
    <cellStyle name="標準_毛糸の貿易" xfId="27"/>
    <cellStyle name="標準_毛製二次製品" xfId="28"/>
    <cellStyle name="標準_羊毛統計、羊毛の輸入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workbookViewId="0" topLeftCell="A10">
      <selection activeCell="D52" sqref="D52"/>
    </sheetView>
  </sheetViews>
  <sheetFormatPr defaultColWidth="9.00390625" defaultRowHeight="13.5"/>
  <cols>
    <col min="1" max="1" width="4.125" style="0" customWidth="1"/>
    <col min="3" max="3" width="18.50390625" style="0" customWidth="1"/>
  </cols>
  <sheetData>
    <row r="1" spans="2:9" ht="18.75">
      <c r="B1" s="140"/>
      <c r="C1" s="140"/>
      <c r="D1" s="140" t="s">
        <v>50</v>
      </c>
      <c r="E1" s="140"/>
      <c r="F1" s="140"/>
      <c r="G1" s="140"/>
      <c r="H1" s="140"/>
      <c r="I1" s="140"/>
    </row>
    <row r="2" spans="2:9" ht="18.75" thickBot="1">
      <c r="B2" s="1"/>
      <c r="C2" s="1"/>
      <c r="D2" s="1"/>
      <c r="E2" s="1"/>
      <c r="F2" s="2"/>
      <c r="G2" s="2"/>
      <c r="I2" s="2" t="s">
        <v>51</v>
      </c>
    </row>
    <row r="3" spans="2:10" ht="14.25">
      <c r="B3" s="117"/>
      <c r="C3" s="118"/>
      <c r="D3" s="125">
        <v>1990</v>
      </c>
      <c r="E3" s="125">
        <v>1995</v>
      </c>
      <c r="F3" s="125">
        <v>2000</v>
      </c>
      <c r="G3" s="125">
        <v>2005</v>
      </c>
      <c r="H3" s="125">
        <v>2007</v>
      </c>
      <c r="I3" s="125">
        <v>2008</v>
      </c>
      <c r="J3" s="307" t="s">
        <v>193</v>
      </c>
    </row>
    <row r="4" spans="2:10" ht="14.25">
      <c r="B4" s="119" t="s">
        <v>16</v>
      </c>
      <c r="C4" s="120"/>
      <c r="D4" s="126">
        <v>113508</v>
      </c>
      <c r="E4" s="126">
        <v>117446</v>
      </c>
      <c r="F4" s="126">
        <v>131095</v>
      </c>
      <c r="G4" s="126">
        <v>170882</v>
      </c>
      <c r="H4" s="126">
        <v>146018</v>
      </c>
      <c r="I4" s="126">
        <v>136436</v>
      </c>
      <c r="J4" s="308">
        <v>128557</v>
      </c>
    </row>
    <row r="5" spans="2:10" ht="14.25">
      <c r="B5" s="119" t="s">
        <v>18</v>
      </c>
      <c r="C5" s="120"/>
      <c r="D5" s="126">
        <v>138564</v>
      </c>
      <c r="E5" s="126">
        <v>90499</v>
      </c>
      <c r="F5" s="126">
        <v>50045</v>
      </c>
      <c r="G5" s="126">
        <v>65788</v>
      </c>
      <c r="H5" s="126">
        <v>71962</v>
      </c>
      <c r="I5" s="126">
        <v>75394</v>
      </c>
      <c r="J5" s="308">
        <v>77796</v>
      </c>
    </row>
    <row r="6" spans="2:10" ht="14.25">
      <c r="B6" s="119"/>
      <c r="C6" s="121" t="s">
        <v>19</v>
      </c>
      <c r="D6" s="127" t="s">
        <v>0</v>
      </c>
      <c r="E6" s="128">
        <v>31818</v>
      </c>
      <c r="F6" s="128">
        <v>12603</v>
      </c>
      <c r="G6" s="128">
        <v>15494</v>
      </c>
      <c r="H6" s="128">
        <v>17508</v>
      </c>
      <c r="I6" s="128">
        <v>19290</v>
      </c>
      <c r="J6" s="309">
        <v>19602</v>
      </c>
    </row>
    <row r="7" spans="2:10" ht="14.25">
      <c r="B7" s="119"/>
      <c r="C7" s="121" t="s">
        <v>52</v>
      </c>
      <c r="D7" s="127" t="s">
        <v>0</v>
      </c>
      <c r="E7" s="128">
        <v>6100</v>
      </c>
      <c r="F7" s="128">
        <v>7500</v>
      </c>
      <c r="G7" s="128">
        <v>14267</v>
      </c>
      <c r="H7" s="128">
        <v>15500</v>
      </c>
      <c r="I7" s="128">
        <v>15500</v>
      </c>
      <c r="J7" s="309">
        <v>15655</v>
      </c>
    </row>
    <row r="8" spans="2:10" ht="14.25">
      <c r="B8" s="119"/>
      <c r="C8" s="121" t="s">
        <v>53</v>
      </c>
      <c r="D8" s="127" t="s">
        <v>0</v>
      </c>
      <c r="E8" s="128">
        <v>24273</v>
      </c>
      <c r="F8" s="128">
        <v>8725</v>
      </c>
      <c r="G8" s="128">
        <v>11519</v>
      </c>
      <c r="H8" s="128">
        <v>12814</v>
      </c>
      <c r="I8" s="128">
        <v>13470</v>
      </c>
      <c r="J8" s="309">
        <v>14126</v>
      </c>
    </row>
    <row r="9" spans="2:10" ht="14.25">
      <c r="B9" s="119"/>
      <c r="C9" s="121" t="s">
        <v>20</v>
      </c>
      <c r="D9" s="127" t="s">
        <v>0</v>
      </c>
      <c r="E9" s="128">
        <v>9053</v>
      </c>
      <c r="F9" s="128">
        <v>8000</v>
      </c>
      <c r="G9" s="128">
        <v>9555</v>
      </c>
      <c r="H9" s="128">
        <v>10450</v>
      </c>
      <c r="I9" s="128">
        <v>10625</v>
      </c>
      <c r="J9" s="309">
        <v>11405</v>
      </c>
    </row>
    <row r="10" spans="2:10" ht="14.25">
      <c r="B10" s="119"/>
      <c r="C10" s="121" t="s">
        <v>54</v>
      </c>
      <c r="D10" s="127" t="s">
        <v>0</v>
      </c>
      <c r="E10" s="128">
        <v>19256</v>
      </c>
      <c r="F10" s="128">
        <v>13217</v>
      </c>
      <c r="G10" s="128">
        <v>14954</v>
      </c>
      <c r="H10" s="128">
        <v>15690</v>
      </c>
      <c r="I10" s="128">
        <v>16508</v>
      </c>
      <c r="J10" s="309">
        <v>17008</v>
      </c>
    </row>
    <row r="11" spans="2:10" ht="14.25">
      <c r="B11" s="119" t="s">
        <v>17</v>
      </c>
      <c r="D11" s="310">
        <v>170174</v>
      </c>
      <c r="E11" s="126">
        <v>120862</v>
      </c>
      <c r="F11" s="126">
        <v>118552</v>
      </c>
      <c r="G11" s="126">
        <v>101125</v>
      </c>
      <c r="H11" s="126"/>
      <c r="I11" s="126">
        <v>76938</v>
      </c>
      <c r="J11" s="308">
        <v>72740</v>
      </c>
    </row>
    <row r="12" spans="2:10" ht="14.25">
      <c r="B12" s="119" t="s">
        <v>21</v>
      </c>
      <c r="C12" s="120"/>
      <c r="D12" s="126">
        <v>48700</v>
      </c>
      <c r="E12" s="126">
        <v>54131</v>
      </c>
      <c r="F12" s="126">
        <v>57900</v>
      </c>
      <c r="G12" s="126">
        <v>62854</v>
      </c>
      <c r="H12" s="126">
        <v>64269</v>
      </c>
      <c r="I12" s="126">
        <v>64989</v>
      </c>
      <c r="J12" s="308">
        <v>65717</v>
      </c>
    </row>
    <row r="13" spans="2:10" ht="14.25">
      <c r="B13" s="119" t="s">
        <v>22</v>
      </c>
      <c r="C13" s="120"/>
      <c r="D13" s="126">
        <v>44581</v>
      </c>
      <c r="E13" s="126">
        <v>50889</v>
      </c>
      <c r="F13" s="126">
        <v>53900</v>
      </c>
      <c r="G13" s="126">
        <v>52219</v>
      </c>
      <c r="H13" s="126">
        <v>53800</v>
      </c>
      <c r="I13" s="126">
        <v>53800</v>
      </c>
      <c r="J13" s="308">
        <v>52347</v>
      </c>
    </row>
    <row r="14" spans="2:10" ht="14.25">
      <c r="B14" s="119" t="s">
        <v>55</v>
      </c>
      <c r="C14" s="120"/>
      <c r="D14" s="126">
        <v>20700</v>
      </c>
      <c r="E14" s="126">
        <v>37180</v>
      </c>
      <c r="F14" s="126">
        <v>42800</v>
      </c>
      <c r="G14" s="126">
        <v>49797</v>
      </c>
      <c r="H14" s="126">
        <v>50944</v>
      </c>
      <c r="I14" s="126">
        <v>51100</v>
      </c>
      <c r="J14" s="308">
        <v>51555</v>
      </c>
    </row>
    <row r="15" spans="2:10" ht="14.25">
      <c r="B15" s="119" t="s">
        <v>27</v>
      </c>
      <c r="D15" s="126">
        <v>12460</v>
      </c>
      <c r="E15" s="126">
        <v>14000</v>
      </c>
      <c r="F15" s="126">
        <v>14000</v>
      </c>
      <c r="G15" s="126">
        <v>23500</v>
      </c>
      <c r="H15" s="126">
        <v>33080</v>
      </c>
      <c r="I15" s="126">
        <v>33874</v>
      </c>
      <c r="J15" s="308">
        <v>33874</v>
      </c>
    </row>
    <row r="16" spans="2:10" ht="14.25">
      <c r="B16" s="119" t="s">
        <v>23</v>
      </c>
      <c r="C16" s="120"/>
      <c r="D16" s="126">
        <v>57852</v>
      </c>
      <c r="E16" s="126">
        <v>48816</v>
      </c>
      <c r="F16" s="126">
        <v>42260</v>
      </c>
      <c r="G16" s="126">
        <v>39879</v>
      </c>
      <c r="H16" s="126">
        <v>38500</v>
      </c>
      <c r="I16" s="126">
        <v>34100</v>
      </c>
      <c r="J16" s="308">
        <v>32384</v>
      </c>
    </row>
    <row r="17" spans="2:10" ht="14.25">
      <c r="B17" s="119" t="s">
        <v>24</v>
      </c>
      <c r="C17" s="120"/>
      <c r="D17" s="126">
        <v>44469</v>
      </c>
      <c r="E17" s="126">
        <v>43304</v>
      </c>
      <c r="F17" s="126">
        <v>42264</v>
      </c>
      <c r="G17" s="126">
        <v>35416</v>
      </c>
      <c r="H17" s="126">
        <v>33946</v>
      </c>
      <c r="I17" s="126">
        <v>33131</v>
      </c>
      <c r="J17" s="308">
        <v>30783</v>
      </c>
    </row>
    <row r="18" spans="2:10" ht="14.25">
      <c r="B18" s="119" t="s">
        <v>25</v>
      </c>
      <c r="C18" s="120"/>
      <c r="D18" s="126">
        <v>25698</v>
      </c>
      <c r="E18" s="126">
        <v>29065</v>
      </c>
      <c r="F18" s="126">
        <v>24084</v>
      </c>
      <c r="G18" s="126">
        <v>24900</v>
      </c>
      <c r="H18" s="126">
        <v>26794</v>
      </c>
      <c r="I18" s="126">
        <v>27111</v>
      </c>
      <c r="J18" s="308">
        <v>27400</v>
      </c>
    </row>
    <row r="19" spans="2:10" ht="14.25">
      <c r="B19" s="119" t="s">
        <v>28</v>
      </c>
      <c r="C19" s="120"/>
      <c r="D19" s="126">
        <v>22960</v>
      </c>
      <c r="E19" s="126">
        <v>21750</v>
      </c>
      <c r="F19" s="126">
        <v>21000</v>
      </c>
      <c r="G19" s="126">
        <v>20734</v>
      </c>
      <c r="H19" s="126">
        <v>26117</v>
      </c>
      <c r="I19" s="126">
        <v>25017</v>
      </c>
      <c r="J19" s="308">
        <v>25980</v>
      </c>
    </row>
    <row r="20" spans="2:10" ht="14.25">
      <c r="B20" s="119" t="s">
        <v>30</v>
      </c>
      <c r="C20" s="120"/>
      <c r="D20" s="126">
        <v>29500</v>
      </c>
      <c r="E20" s="126">
        <v>25300</v>
      </c>
      <c r="F20" s="126">
        <v>24988</v>
      </c>
      <c r="G20" s="126">
        <v>21629</v>
      </c>
      <c r="H20" s="126">
        <v>25082</v>
      </c>
      <c r="I20" s="126">
        <v>25233</v>
      </c>
      <c r="J20" s="308">
        <v>24989</v>
      </c>
    </row>
    <row r="21" spans="2:10" ht="14.25">
      <c r="B21" s="119" t="s">
        <v>26</v>
      </c>
      <c r="C21" s="120"/>
      <c r="D21" s="126">
        <v>43647</v>
      </c>
      <c r="E21" s="126">
        <v>35646</v>
      </c>
      <c r="F21" s="126">
        <v>28492</v>
      </c>
      <c r="G21" s="126">
        <v>25201</v>
      </c>
      <c r="H21" s="126">
        <v>25462</v>
      </c>
      <c r="I21" s="126">
        <v>25462</v>
      </c>
      <c r="J21" s="308">
        <v>23975</v>
      </c>
    </row>
    <row r="22" spans="2:10" ht="14.25">
      <c r="B22" s="119" t="s">
        <v>31</v>
      </c>
      <c r="C22" s="120"/>
      <c r="D22" s="126">
        <v>14509</v>
      </c>
      <c r="E22" s="126">
        <v>12075</v>
      </c>
      <c r="F22" s="126">
        <v>13505</v>
      </c>
      <c r="G22" s="126">
        <v>19651</v>
      </c>
      <c r="H22" s="126">
        <v>22865</v>
      </c>
      <c r="I22" s="126">
        <v>22865</v>
      </c>
      <c r="J22" s="308">
        <v>22522</v>
      </c>
    </row>
    <row r="23" spans="2:10" ht="14.25">
      <c r="B23" s="119" t="s">
        <v>29</v>
      </c>
      <c r="C23" s="120"/>
      <c r="D23" s="126">
        <v>22739</v>
      </c>
      <c r="E23" s="126">
        <v>23058</v>
      </c>
      <c r="F23" s="126">
        <v>23962</v>
      </c>
      <c r="G23" s="126">
        <v>22749</v>
      </c>
      <c r="H23" s="126">
        <v>22194</v>
      </c>
      <c r="I23" s="126">
        <v>19952</v>
      </c>
      <c r="J23" s="308">
        <v>19718</v>
      </c>
    </row>
    <row r="24" spans="2:10" ht="14.25">
      <c r="B24" s="119" t="s">
        <v>56</v>
      </c>
      <c r="C24" s="120"/>
      <c r="D24" s="126">
        <v>17697</v>
      </c>
      <c r="E24" s="126">
        <v>17302</v>
      </c>
      <c r="F24" s="126">
        <v>17616</v>
      </c>
      <c r="G24" s="126">
        <v>18909</v>
      </c>
      <c r="H24" s="126">
        <v>19851</v>
      </c>
      <c r="I24" s="126">
        <v>19946</v>
      </c>
      <c r="J24" s="308">
        <v>19647</v>
      </c>
    </row>
    <row r="25" spans="2:10" ht="14.25">
      <c r="B25" s="119" t="s">
        <v>36</v>
      </c>
      <c r="C25" s="120"/>
      <c r="D25" s="126">
        <v>14265</v>
      </c>
      <c r="E25" s="126">
        <v>13787</v>
      </c>
      <c r="F25" s="126">
        <v>15191</v>
      </c>
      <c r="G25" s="126">
        <v>11684</v>
      </c>
      <c r="H25" s="126">
        <v>16990</v>
      </c>
      <c r="I25" s="126">
        <v>18362</v>
      </c>
      <c r="J25" s="308">
        <v>19275</v>
      </c>
    </row>
    <row r="26" spans="2:10" ht="14.25">
      <c r="B26" s="119" t="s">
        <v>32</v>
      </c>
      <c r="C26" s="120"/>
      <c r="D26" s="126">
        <v>13514</v>
      </c>
      <c r="E26" s="126">
        <v>13389</v>
      </c>
      <c r="F26" s="126">
        <v>17300</v>
      </c>
      <c r="G26" s="126">
        <v>16872</v>
      </c>
      <c r="H26" s="126">
        <v>16894</v>
      </c>
      <c r="I26" s="126">
        <v>17078</v>
      </c>
      <c r="J26" s="308">
        <v>17476</v>
      </c>
    </row>
    <row r="27" spans="2:10" ht="14.25">
      <c r="B27" s="119" t="s">
        <v>34</v>
      </c>
      <c r="C27" s="120"/>
      <c r="D27" s="126">
        <v>20015</v>
      </c>
      <c r="E27" s="126">
        <v>18336</v>
      </c>
      <c r="F27" s="126">
        <v>14785</v>
      </c>
      <c r="G27" s="126">
        <v>15588</v>
      </c>
      <c r="H27" s="126">
        <v>16239</v>
      </c>
      <c r="I27" s="126">
        <v>16629</v>
      </c>
      <c r="J27" s="308">
        <v>16795</v>
      </c>
    </row>
    <row r="28" spans="2:10" ht="14.25">
      <c r="B28" s="119" t="s">
        <v>35</v>
      </c>
      <c r="C28" s="120"/>
      <c r="D28" s="126">
        <v>12257</v>
      </c>
      <c r="E28" s="126">
        <v>12570</v>
      </c>
      <c r="F28" s="126">
        <v>13700</v>
      </c>
      <c r="G28" s="126">
        <v>14822</v>
      </c>
      <c r="H28" s="126">
        <v>14580</v>
      </c>
      <c r="I28" s="126">
        <v>14510</v>
      </c>
      <c r="J28" s="308">
        <v>14138</v>
      </c>
    </row>
    <row r="29" spans="2:10" ht="14.25">
      <c r="B29" s="119" t="s">
        <v>37</v>
      </c>
      <c r="C29" s="120"/>
      <c r="D29" s="126">
        <v>13000</v>
      </c>
      <c r="E29" s="126">
        <v>13500</v>
      </c>
      <c r="F29" s="126">
        <v>12000</v>
      </c>
      <c r="G29" s="126">
        <v>14700</v>
      </c>
      <c r="H29" s="126">
        <v>13100</v>
      </c>
      <c r="I29" s="126">
        <v>13100</v>
      </c>
      <c r="J29" s="308">
        <v>12969</v>
      </c>
    </row>
    <row r="30" spans="2:10" ht="14.25">
      <c r="B30" s="119" t="s">
        <v>33</v>
      </c>
      <c r="C30" s="120"/>
      <c r="D30" s="126">
        <v>28571</v>
      </c>
      <c r="E30" s="126">
        <v>21626</v>
      </c>
      <c r="F30" s="126">
        <v>13562</v>
      </c>
      <c r="G30" s="126">
        <v>15000</v>
      </c>
      <c r="H30" s="126">
        <v>15170</v>
      </c>
      <c r="I30" s="126">
        <v>13140</v>
      </c>
      <c r="J30" s="308">
        <v>12350</v>
      </c>
    </row>
    <row r="31" spans="2:10" ht="14.25">
      <c r="B31" s="119" t="s">
        <v>39</v>
      </c>
      <c r="C31" s="120"/>
      <c r="D31" s="126">
        <v>14170</v>
      </c>
      <c r="E31" s="126">
        <v>12907</v>
      </c>
      <c r="F31" s="126">
        <v>12000</v>
      </c>
      <c r="G31" s="126">
        <v>10773</v>
      </c>
      <c r="H31" s="126"/>
      <c r="I31" s="126">
        <v>10710</v>
      </c>
      <c r="J31" s="308">
        <v>10710</v>
      </c>
    </row>
    <row r="32" spans="2:10" ht="14.25">
      <c r="B32" s="119" t="s">
        <v>40</v>
      </c>
      <c r="D32" s="126">
        <v>6006</v>
      </c>
      <c r="E32" s="126">
        <v>7169</v>
      </c>
      <c r="F32" s="126">
        <v>7427</v>
      </c>
      <c r="G32" s="126">
        <v>8327</v>
      </c>
      <c r="H32" s="126">
        <v>9860</v>
      </c>
      <c r="I32" s="126">
        <v>9605</v>
      </c>
      <c r="J32" s="308">
        <v>10199</v>
      </c>
    </row>
    <row r="33" spans="2:10" ht="14.25">
      <c r="B33" s="119" t="s">
        <v>41</v>
      </c>
      <c r="D33" s="126">
        <v>9050</v>
      </c>
      <c r="E33" s="126">
        <v>5600</v>
      </c>
      <c r="F33" s="126">
        <v>5900</v>
      </c>
      <c r="G33" s="126">
        <v>10034</v>
      </c>
      <c r="H33" s="126">
        <v>9429</v>
      </c>
      <c r="I33" s="126">
        <v>9907</v>
      </c>
      <c r="J33" s="308">
        <v>9903</v>
      </c>
    </row>
    <row r="34" spans="2:10" ht="14.25">
      <c r="B34" s="119" t="s">
        <v>42</v>
      </c>
      <c r="D34" s="126">
        <v>7676</v>
      </c>
      <c r="E34" s="126">
        <v>7884</v>
      </c>
      <c r="F34" s="126">
        <v>8752</v>
      </c>
      <c r="G34" s="126">
        <v>8816</v>
      </c>
      <c r="H34" s="126">
        <v>9149</v>
      </c>
      <c r="I34" s="126">
        <v>9333</v>
      </c>
      <c r="J34" s="308">
        <v>9530</v>
      </c>
    </row>
    <row r="35" spans="2:10" ht="14.25">
      <c r="B35" s="119" t="s">
        <v>58</v>
      </c>
      <c r="C35" s="120"/>
      <c r="D35" s="126">
        <v>6086</v>
      </c>
      <c r="E35" s="126">
        <v>5431</v>
      </c>
      <c r="F35" s="126">
        <v>6200</v>
      </c>
      <c r="G35" s="126">
        <v>8403</v>
      </c>
      <c r="H35" s="126">
        <v>8871</v>
      </c>
      <c r="I35" s="126">
        <v>9500</v>
      </c>
      <c r="J35" s="308">
        <v>9500</v>
      </c>
    </row>
    <row r="36" spans="2:10" ht="14.25">
      <c r="B36" s="119" t="s">
        <v>59</v>
      </c>
      <c r="C36" s="120"/>
      <c r="D36" s="126">
        <v>3756</v>
      </c>
      <c r="E36" s="126">
        <v>3751</v>
      </c>
      <c r="F36" s="126">
        <v>4804</v>
      </c>
      <c r="G36" s="126">
        <v>7980</v>
      </c>
      <c r="H36" s="126">
        <v>8420</v>
      </c>
      <c r="I36" s="126">
        <v>8889</v>
      </c>
      <c r="J36" s="308">
        <v>9087</v>
      </c>
    </row>
    <row r="37" spans="2:10" ht="14.25">
      <c r="B37" s="119" t="s">
        <v>43</v>
      </c>
      <c r="C37" s="120"/>
      <c r="D37" s="126">
        <v>8723</v>
      </c>
      <c r="E37" s="126">
        <v>8802</v>
      </c>
      <c r="F37" s="126">
        <v>8951</v>
      </c>
      <c r="G37" s="126">
        <v>8827</v>
      </c>
      <c r="H37" s="126">
        <v>8830</v>
      </c>
      <c r="I37" s="126">
        <v>8897</v>
      </c>
      <c r="J37" s="308">
        <v>8994</v>
      </c>
    </row>
    <row r="38" spans="2:10" ht="14.25">
      <c r="B38" s="119" t="s">
        <v>46</v>
      </c>
      <c r="C38" s="120"/>
      <c r="D38" s="126">
        <v>15435</v>
      </c>
      <c r="E38" s="126">
        <v>10897</v>
      </c>
      <c r="F38" s="126">
        <v>8121</v>
      </c>
      <c r="G38" s="126">
        <v>7425</v>
      </c>
      <c r="H38" s="126">
        <v>7678</v>
      </c>
      <c r="I38" s="126">
        <v>8469</v>
      </c>
      <c r="J38" s="308">
        <v>8882</v>
      </c>
    </row>
    <row r="39" spans="2:10" ht="14.25">
      <c r="B39" s="119" t="s">
        <v>57</v>
      </c>
      <c r="C39" s="120"/>
      <c r="D39" s="126">
        <v>5100</v>
      </c>
      <c r="E39" s="126">
        <v>5288</v>
      </c>
      <c r="F39" s="126">
        <v>7535</v>
      </c>
      <c r="G39" s="126">
        <v>8850</v>
      </c>
      <c r="H39" s="126">
        <v>8850</v>
      </c>
      <c r="I39" s="126">
        <v>8850</v>
      </c>
      <c r="J39" s="308">
        <v>8850</v>
      </c>
    </row>
    <row r="40" spans="2:10" ht="14.25">
      <c r="B40" s="119" t="s">
        <v>38</v>
      </c>
      <c r="C40" s="120"/>
      <c r="D40" s="126">
        <v>25220</v>
      </c>
      <c r="E40" s="126">
        <v>20205</v>
      </c>
      <c r="F40" s="126">
        <v>13198</v>
      </c>
      <c r="G40" s="126">
        <v>10836</v>
      </c>
      <c r="H40" s="126">
        <v>10323</v>
      </c>
      <c r="I40" s="126">
        <v>9345</v>
      </c>
      <c r="J40" s="308">
        <v>8637</v>
      </c>
    </row>
    <row r="41" spans="2:10" ht="14.25">
      <c r="B41" s="119" t="s">
        <v>45</v>
      </c>
      <c r="C41" s="120"/>
      <c r="D41" s="126">
        <v>10848</v>
      </c>
      <c r="E41" s="126">
        <v>10690</v>
      </c>
      <c r="F41" s="126">
        <v>11017</v>
      </c>
      <c r="G41" s="126">
        <v>8106</v>
      </c>
      <c r="H41" s="126">
        <v>8227</v>
      </c>
      <c r="I41" s="126">
        <v>8237</v>
      </c>
      <c r="J41" s="308">
        <v>8175</v>
      </c>
    </row>
    <row r="42" spans="2:10" ht="14.25">
      <c r="B42" s="119" t="s">
        <v>44</v>
      </c>
      <c r="C42" s="120"/>
      <c r="D42" s="126">
        <v>11209</v>
      </c>
      <c r="E42" s="126">
        <v>10320</v>
      </c>
      <c r="F42" s="126">
        <v>9578</v>
      </c>
      <c r="G42" s="126">
        <v>9097</v>
      </c>
      <c r="H42" s="126">
        <v>8499</v>
      </c>
      <c r="I42" s="126">
        <v>8187</v>
      </c>
      <c r="J42" s="308">
        <v>7715</v>
      </c>
    </row>
    <row r="43" spans="2:10" ht="14.25">
      <c r="B43" s="119" t="s">
        <v>48</v>
      </c>
      <c r="C43" s="120"/>
      <c r="D43" s="126">
        <v>5846</v>
      </c>
      <c r="E43" s="126">
        <v>6195</v>
      </c>
      <c r="F43" s="126">
        <v>5900</v>
      </c>
      <c r="G43" s="126">
        <v>7624</v>
      </c>
      <c r="H43" s="126">
        <v>7500</v>
      </c>
      <c r="I43" s="126">
        <v>7825</v>
      </c>
      <c r="J43" s="308">
        <v>7551</v>
      </c>
    </row>
    <row r="44" spans="2:10" ht="14.25">
      <c r="B44" s="119" t="s">
        <v>60</v>
      </c>
      <c r="C44" s="120"/>
      <c r="D44" s="126">
        <v>5047</v>
      </c>
      <c r="E44" s="126">
        <v>5851</v>
      </c>
      <c r="F44" s="126">
        <v>6585</v>
      </c>
      <c r="G44" s="126">
        <v>7009</v>
      </c>
      <c r="H44" s="126">
        <v>7321</v>
      </c>
      <c r="I44" s="126">
        <v>7482</v>
      </c>
      <c r="J44" s="308">
        <v>7482</v>
      </c>
    </row>
    <row r="45" spans="2:10" ht="14.25">
      <c r="B45" s="119" t="s">
        <v>47</v>
      </c>
      <c r="C45" s="120"/>
      <c r="D45" s="126">
        <v>5966</v>
      </c>
      <c r="E45" s="126">
        <v>6222</v>
      </c>
      <c r="F45" s="126">
        <v>6926</v>
      </c>
      <c r="G45" s="126">
        <v>7213</v>
      </c>
      <c r="H45" s="126">
        <v>7618</v>
      </c>
      <c r="I45" s="126">
        <v>7301</v>
      </c>
      <c r="J45" s="308">
        <v>7257</v>
      </c>
    </row>
    <row r="46" spans="2:10" ht="14.25">
      <c r="B46" s="122" t="s">
        <v>82</v>
      </c>
      <c r="C46" s="3"/>
      <c r="D46" s="129">
        <v>134064</v>
      </c>
      <c r="E46" s="129">
        <v>121958</v>
      </c>
      <c r="F46" s="129">
        <v>119083</v>
      </c>
      <c r="G46" s="129">
        <v>126796</v>
      </c>
      <c r="H46" s="129">
        <v>126517</v>
      </c>
      <c r="I46" s="129">
        <v>131011</v>
      </c>
      <c r="J46" s="308">
        <v>129625</v>
      </c>
    </row>
    <row r="47" spans="2:10" ht="15.75" thickBot="1">
      <c r="B47" s="123" t="s">
        <v>49</v>
      </c>
      <c r="C47" s="124"/>
      <c r="D47" s="130">
        <v>1203582</v>
      </c>
      <c r="E47" s="130">
        <v>1083698</v>
      </c>
      <c r="F47" s="130">
        <v>1034978</v>
      </c>
      <c r="G47" s="130">
        <v>1100018</v>
      </c>
      <c r="H47" s="130">
        <v>1094767</v>
      </c>
      <c r="I47" s="130">
        <v>1081716</v>
      </c>
      <c r="J47" s="311">
        <v>1065085</v>
      </c>
    </row>
    <row r="48" ht="13.5">
      <c r="C48" s="120"/>
    </row>
    <row r="49" ht="13.5">
      <c r="C49" s="120"/>
    </row>
    <row r="54" spans="2:7" ht="18">
      <c r="B54" s="4" t="s">
        <v>61</v>
      </c>
      <c r="C54" s="5"/>
      <c r="D54" s="5"/>
      <c r="E54" s="5"/>
      <c r="F54" s="6"/>
      <c r="G54" s="6"/>
    </row>
    <row r="55" spans="2:7" ht="18">
      <c r="B55" s="4" t="s">
        <v>62</v>
      </c>
      <c r="C55" s="5"/>
      <c r="D55" s="5"/>
      <c r="E55" s="5"/>
      <c r="F55" s="6"/>
      <c r="G55" s="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8">
      <selection activeCell="F46" sqref="F46"/>
    </sheetView>
  </sheetViews>
  <sheetFormatPr defaultColWidth="9.00390625" defaultRowHeight="13.5"/>
  <cols>
    <col min="1" max="1" width="3.875" style="0" customWidth="1"/>
    <col min="3" max="3" width="15.50390625" style="0" customWidth="1"/>
    <col min="10" max="10" width="10.50390625" style="0" customWidth="1"/>
  </cols>
  <sheetData>
    <row r="1" spans="2:10" ht="18.75">
      <c r="B1" s="141"/>
      <c r="C1" s="142"/>
      <c r="D1" s="142"/>
      <c r="E1" s="142" t="s">
        <v>194</v>
      </c>
      <c r="F1" s="142"/>
      <c r="G1" s="142"/>
      <c r="H1" s="312" t="s">
        <v>195</v>
      </c>
      <c r="I1" s="313"/>
      <c r="J1" s="313"/>
    </row>
    <row r="3" spans="8:10" ht="15" thickBot="1">
      <c r="H3" s="2"/>
      <c r="I3" s="2" t="s">
        <v>73</v>
      </c>
      <c r="J3" s="233"/>
    </row>
    <row r="4" spans="2:10" ht="13.5">
      <c r="B4" s="117"/>
      <c r="C4" s="118"/>
      <c r="D4" s="135">
        <v>1990</v>
      </c>
      <c r="E4" s="135">
        <v>1995</v>
      </c>
      <c r="F4" s="135">
        <v>2000</v>
      </c>
      <c r="G4" s="135">
        <v>2005</v>
      </c>
      <c r="H4" s="135">
        <v>2007</v>
      </c>
      <c r="I4" s="314">
        <v>2008</v>
      </c>
      <c r="J4" s="315" t="s">
        <v>196</v>
      </c>
    </row>
    <row r="5" spans="2:11" ht="13.5">
      <c r="B5" s="119" t="s">
        <v>63</v>
      </c>
      <c r="C5" s="131"/>
      <c r="D5" s="132">
        <v>723667</v>
      </c>
      <c r="E5" s="132">
        <v>472510</v>
      </c>
      <c r="F5" s="132">
        <v>438295</v>
      </c>
      <c r="G5" s="132">
        <v>332280</v>
      </c>
      <c r="H5" s="132">
        <v>309001</v>
      </c>
      <c r="I5" s="132">
        <v>283484</v>
      </c>
      <c r="J5" s="316">
        <v>256553</v>
      </c>
      <c r="K5" s="120"/>
    </row>
    <row r="6" spans="2:11" ht="13.5">
      <c r="B6" s="119" t="s">
        <v>16</v>
      </c>
      <c r="C6" s="131"/>
      <c r="D6" s="132">
        <v>103181</v>
      </c>
      <c r="E6" s="132">
        <v>121618</v>
      </c>
      <c r="F6" s="132">
        <v>127919</v>
      </c>
      <c r="G6" s="132">
        <v>175089</v>
      </c>
      <c r="H6" s="132">
        <v>175053</v>
      </c>
      <c r="I6" s="132">
        <v>175053</v>
      </c>
      <c r="J6" s="316">
        <v>162955</v>
      </c>
      <c r="K6" s="120"/>
    </row>
    <row r="7" spans="2:11" ht="13.5">
      <c r="B7" s="119" t="s">
        <v>64</v>
      </c>
      <c r="C7" s="131"/>
      <c r="D7" s="132">
        <v>230737</v>
      </c>
      <c r="E7" s="132">
        <v>213400</v>
      </c>
      <c r="F7" s="132">
        <v>193300</v>
      </c>
      <c r="G7" s="132">
        <v>158498</v>
      </c>
      <c r="H7" s="132">
        <v>164134</v>
      </c>
      <c r="I7" s="132">
        <v>155234</v>
      </c>
      <c r="J7" s="316">
        <v>118801</v>
      </c>
      <c r="K7" s="120"/>
    </row>
    <row r="8" spans="2:10" ht="13.5">
      <c r="B8" s="119" t="s">
        <v>18</v>
      </c>
      <c r="C8" s="131"/>
      <c r="D8" s="132">
        <v>240183</v>
      </c>
      <c r="E8" s="132">
        <v>126438</v>
      </c>
      <c r="F8" s="132">
        <v>71777</v>
      </c>
      <c r="G8" s="132">
        <v>84815</v>
      </c>
      <c r="H8" s="132">
        <v>92305</v>
      </c>
      <c r="I8" s="132">
        <v>96076</v>
      </c>
      <c r="J8" s="316">
        <v>99131</v>
      </c>
    </row>
    <row r="9" spans="2:10" ht="14.25">
      <c r="B9" s="137"/>
      <c r="C9" s="121" t="s">
        <v>19</v>
      </c>
      <c r="D9" s="133">
        <v>102034</v>
      </c>
      <c r="E9" s="133">
        <v>41855</v>
      </c>
      <c r="F9" s="133">
        <v>17659</v>
      </c>
      <c r="G9" s="133">
        <v>21615</v>
      </c>
      <c r="H9" s="133">
        <v>22779</v>
      </c>
      <c r="I9" s="133">
        <v>24071</v>
      </c>
      <c r="J9" s="317">
        <v>24596</v>
      </c>
    </row>
    <row r="10" spans="2:10" ht="14.25">
      <c r="B10" s="137"/>
      <c r="C10" s="121" t="s">
        <v>53</v>
      </c>
      <c r="D10" s="133">
        <v>60438</v>
      </c>
      <c r="E10" s="133">
        <v>33548</v>
      </c>
      <c r="F10" s="133">
        <v>13172</v>
      </c>
      <c r="G10" s="133">
        <v>17493</v>
      </c>
      <c r="H10" s="133">
        <v>19651</v>
      </c>
      <c r="I10" s="133">
        <v>20226</v>
      </c>
      <c r="J10" s="317">
        <v>20915</v>
      </c>
    </row>
    <row r="11" spans="2:10" ht="14.25">
      <c r="B11" s="137"/>
      <c r="C11" s="121" t="s">
        <v>20</v>
      </c>
      <c r="D11" s="133">
        <v>19350</v>
      </c>
      <c r="E11" s="133">
        <v>14625</v>
      </c>
      <c r="F11" s="133">
        <v>11876</v>
      </c>
      <c r="G11" s="133">
        <v>15061</v>
      </c>
      <c r="H11" s="133">
        <v>16790</v>
      </c>
      <c r="I11" s="133">
        <v>17835</v>
      </c>
      <c r="J11" s="317">
        <v>18735</v>
      </c>
    </row>
    <row r="12" spans="2:10" ht="14.25">
      <c r="B12" s="137"/>
      <c r="C12" s="121" t="s">
        <v>52</v>
      </c>
      <c r="D12" s="133">
        <v>12000</v>
      </c>
      <c r="E12" s="133">
        <v>14475</v>
      </c>
      <c r="F12" s="133">
        <v>13483</v>
      </c>
      <c r="G12" s="133">
        <v>13650</v>
      </c>
      <c r="H12" s="133">
        <v>15150</v>
      </c>
      <c r="I12" s="133">
        <v>15150</v>
      </c>
      <c r="J12" s="317">
        <v>15750</v>
      </c>
    </row>
    <row r="13" spans="2:11" ht="14.25">
      <c r="B13" s="137"/>
      <c r="C13" s="144" t="s">
        <v>71</v>
      </c>
      <c r="D13" s="133">
        <v>5040</v>
      </c>
      <c r="E13" s="133">
        <v>4050</v>
      </c>
      <c r="F13" s="133">
        <v>4912</v>
      </c>
      <c r="G13" s="133">
        <v>5910</v>
      </c>
      <c r="H13" s="133">
        <v>6400</v>
      </c>
      <c r="I13" s="133">
        <v>6646</v>
      </c>
      <c r="J13" s="317">
        <v>6866</v>
      </c>
      <c r="K13" s="120"/>
    </row>
    <row r="14" spans="2:11" ht="14.25">
      <c r="B14" s="137"/>
      <c r="C14" s="144" t="s">
        <v>72</v>
      </c>
      <c r="D14" s="133">
        <v>19972</v>
      </c>
      <c r="E14" s="133">
        <v>6895</v>
      </c>
      <c r="F14" s="133">
        <v>5595</v>
      </c>
      <c r="G14" s="133">
        <v>4963</v>
      </c>
      <c r="H14" s="133">
        <v>5009</v>
      </c>
      <c r="I14" s="133">
        <v>5421</v>
      </c>
      <c r="J14" s="317">
        <v>5473</v>
      </c>
      <c r="K14" s="120"/>
    </row>
    <row r="15" spans="2:11" ht="14.25">
      <c r="B15" s="137"/>
      <c r="C15" s="121" t="s">
        <v>54</v>
      </c>
      <c r="D15" s="133">
        <v>21349</v>
      </c>
      <c r="E15" s="133">
        <v>10990</v>
      </c>
      <c r="F15" s="133">
        <v>5081</v>
      </c>
      <c r="G15" s="133">
        <v>6122</v>
      </c>
      <c r="H15" s="133">
        <v>6526</v>
      </c>
      <c r="I15" s="133">
        <v>6728</v>
      </c>
      <c r="J15" s="317">
        <v>6795</v>
      </c>
      <c r="K15" s="120"/>
    </row>
    <row r="16" spans="2:11" ht="13.5">
      <c r="B16" s="119" t="s">
        <v>21</v>
      </c>
      <c r="D16" s="132">
        <v>34160</v>
      </c>
      <c r="E16" s="132">
        <v>33152</v>
      </c>
      <c r="F16" s="132">
        <v>38080</v>
      </c>
      <c r="G16" s="132">
        <v>35920</v>
      </c>
      <c r="H16" s="132">
        <v>36720</v>
      </c>
      <c r="I16" s="132">
        <v>37120</v>
      </c>
      <c r="J16" s="316">
        <v>36000</v>
      </c>
      <c r="K16" s="120"/>
    </row>
    <row r="17" spans="2:11" ht="13.5">
      <c r="B17" s="119" t="s">
        <v>65</v>
      </c>
      <c r="D17" s="132">
        <v>93967</v>
      </c>
      <c r="E17" s="132">
        <v>56566</v>
      </c>
      <c r="F17" s="132">
        <v>38911</v>
      </c>
      <c r="G17" s="132">
        <v>49622</v>
      </c>
      <c r="H17" s="132">
        <v>47750</v>
      </c>
      <c r="I17" s="132">
        <v>40176</v>
      </c>
      <c r="J17" s="316">
        <v>33377</v>
      </c>
      <c r="K17" s="120"/>
    </row>
    <row r="18" spans="2:11" ht="13.5">
      <c r="B18" s="119" t="s">
        <v>22</v>
      </c>
      <c r="D18" s="132">
        <v>20070</v>
      </c>
      <c r="E18" s="132">
        <v>22905</v>
      </c>
      <c r="F18" s="132">
        <v>24255</v>
      </c>
      <c r="G18" s="132">
        <v>24255</v>
      </c>
      <c r="H18" s="132">
        <v>25387</v>
      </c>
      <c r="I18" s="132">
        <v>33750</v>
      </c>
      <c r="J18" s="316">
        <v>32850</v>
      </c>
      <c r="K18" s="120"/>
    </row>
    <row r="19" spans="2:11" ht="13.5">
      <c r="B19" s="119" t="s">
        <v>67</v>
      </c>
      <c r="D19" s="132">
        <v>58954</v>
      </c>
      <c r="E19" s="132">
        <v>41379</v>
      </c>
      <c r="F19" s="132">
        <v>28731</v>
      </c>
      <c r="G19" s="132">
        <v>28024</v>
      </c>
      <c r="H19" s="132">
        <v>27395</v>
      </c>
      <c r="I19" s="132">
        <v>29465</v>
      </c>
      <c r="J19" s="316">
        <v>29161</v>
      </c>
      <c r="K19" s="120"/>
    </row>
    <row r="20" spans="2:11" ht="13.5">
      <c r="B20" s="119" t="s">
        <v>66</v>
      </c>
      <c r="C20" s="131"/>
      <c r="D20" s="132">
        <v>68125</v>
      </c>
      <c r="E20" s="132">
        <v>59791</v>
      </c>
      <c r="F20" s="132">
        <v>40601</v>
      </c>
      <c r="G20" s="132">
        <v>27871</v>
      </c>
      <c r="H20" s="132">
        <v>32652</v>
      </c>
      <c r="I20" s="132">
        <v>29743</v>
      </c>
      <c r="J20" s="316">
        <v>28429</v>
      </c>
      <c r="K20" s="120"/>
    </row>
    <row r="21" spans="2:11" ht="13.5">
      <c r="B21" s="119" t="s">
        <v>55</v>
      </c>
      <c r="C21" s="131"/>
      <c r="D21" s="132">
        <v>10500</v>
      </c>
      <c r="E21" s="132">
        <v>19000</v>
      </c>
      <c r="F21" s="132">
        <v>22500</v>
      </c>
      <c r="G21" s="132">
        <v>22500</v>
      </c>
      <c r="H21" s="132">
        <v>23000</v>
      </c>
      <c r="I21" s="132">
        <v>23000</v>
      </c>
      <c r="J21" s="316">
        <v>23000</v>
      </c>
      <c r="K21" s="120"/>
    </row>
    <row r="22" spans="2:11" ht="13.5">
      <c r="B22" s="119" t="s">
        <v>24</v>
      </c>
      <c r="C22" s="131"/>
      <c r="D22" s="132">
        <v>50630</v>
      </c>
      <c r="E22" s="132">
        <v>47847</v>
      </c>
      <c r="F22" s="132">
        <v>39080</v>
      </c>
      <c r="G22" s="132">
        <v>29125</v>
      </c>
      <c r="H22" s="132">
        <v>33750</v>
      </c>
      <c r="I22" s="132">
        <v>25455</v>
      </c>
      <c r="J22" s="316">
        <v>22704</v>
      </c>
      <c r="K22" s="120"/>
    </row>
    <row r="23" spans="2:11" ht="13.5">
      <c r="B23" s="119" t="s">
        <v>26</v>
      </c>
      <c r="C23" s="131"/>
      <c r="D23" s="132">
        <v>42500</v>
      </c>
      <c r="E23" s="132">
        <v>35000</v>
      </c>
      <c r="F23" s="132">
        <v>30000</v>
      </c>
      <c r="G23" s="132">
        <v>23088</v>
      </c>
      <c r="H23" s="132">
        <v>23000</v>
      </c>
      <c r="I23" s="132">
        <v>22500</v>
      </c>
      <c r="J23" s="316">
        <v>20135</v>
      </c>
      <c r="K23" s="120"/>
    </row>
    <row r="24" spans="2:11" ht="13.5">
      <c r="B24" s="119" t="s">
        <v>25</v>
      </c>
      <c r="C24" s="131"/>
      <c r="D24" s="132">
        <v>19713</v>
      </c>
      <c r="E24" s="132">
        <v>22344</v>
      </c>
      <c r="F24" s="132">
        <v>16338</v>
      </c>
      <c r="G24" s="132">
        <v>16674</v>
      </c>
      <c r="H24" s="132">
        <v>17052</v>
      </c>
      <c r="I24" s="132">
        <v>17220</v>
      </c>
      <c r="J24" s="316">
        <v>16800</v>
      </c>
      <c r="K24" s="120"/>
    </row>
    <row r="25" spans="2:11" ht="13.5">
      <c r="B25" s="119" t="s">
        <v>31</v>
      </c>
      <c r="C25" s="131"/>
      <c r="D25" s="132">
        <v>15070</v>
      </c>
      <c r="E25" s="132">
        <v>12235</v>
      </c>
      <c r="F25" s="132">
        <v>12254</v>
      </c>
      <c r="G25" s="132">
        <v>10560</v>
      </c>
      <c r="H25" s="132">
        <v>16320</v>
      </c>
      <c r="I25" s="132">
        <v>16320</v>
      </c>
      <c r="J25" s="316">
        <v>16080</v>
      </c>
      <c r="K25" s="120"/>
    </row>
    <row r="26" spans="2:11" ht="13.5">
      <c r="B26" s="119" t="s">
        <v>32</v>
      </c>
      <c r="C26" s="131"/>
      <c r="D26" s="132">
        <v>14000</v>
      </c>
      <c r="E26" s="132">
        <v>14400</v>
      </c>
      <c r="F26" s="132">
        <v>15200</v>
      </c>
      <c r="G26" s="132">
        <v>15200</v>
      </c>
      <c r="H26" s="132">
        <v>16000</v>
      </c>
      <c r="I26" s="132">
        <v>16000</v>
      </c>
      <c r="J26" s="316">
        <v>15600</v>
      </c>
      <c r="K26" s="120"/>
    </row>
    <row r="27" spans="2:11" ht="13.5">
      <c r="B27" s="119" t="s">
        <v>29</v>
      </c>
      <c r="C27" s="131"/>
      <c r="D27" s="132">
        <v>16723</v>
      </c>
      <c r="E27" s="132">
        <v>17078</v>
      </c>
      <c r="F27" s="132">
        <v>17597</v>
      </c>
      <c r="G27" s="132">
        <v>16031</v>
      </c>
      <c r="H27" s="132">
        <v>13500</v>
      </c>
      <c r="I27" s="132">
        <v>14400</v>
      </c>
      <c r="J27" s="316">
        <v>13950</v>
      </c>
      <c r="K27" s="120"/>
    </row>
    <row r="28" spans="2:11" ht="13.5">
      <c r="B28" s="119" t="s">
        <v>36</v>
      </c>
      <c r="C28" s="131"/>
      <c r="D28" s="132">
        <v>12027</v>
      </c>
      <c r="E28" s="132">
        <v>11172</v>
      </c>
      <c r="F28" s="132">
        <v>12369</v>
      </c>
      <c r="G28" s="132">
        <v>8550</v>
      </c>
      <c r="H28" s="132">
        <v>10374</v>
      </c>
      <c r="I28" s="132">
        <v>11856</v>
      </c>
      <c r="J28" s="316">
        <v>11970</v>
      </c>
      <c r="K28" s="120"/>
    </row>
    <row r="29" spans="2:11" ht="13.5">
      <c r="B29" s="119" t="s">
        <v>44</v>
      </c>
      <c r="C29" s="131"/>
      <c r="D29" s="132">
        <v>11000</v>
      </c>
      <c r="E29" s="132">
        <v>10323</v>
      </c>
      <c r="F29" s="132">
        <v>8260</v>
      </c>
      <c r="G29" s="132">
        <v>8250</v>
      </c>
      <c r="H29" s="132">
        <v>9100</v>
      </c>
      <c r="I29" s="132">
        <v>10400</v>
      </c>
      <c r="J29" s="316">
        <v>10500</v>
      </c>
      <c r="K29" s="120"/>
    </row>
    <row r="30" spans="2:11" ht="13.5">
      <c r="B30" s="119" t="s">
        <v>56</v>
      </c>
      <c r="C30" s="131"/>
      <c r="D30" s="132">
        <v>11250</v>
      </c>
      <c r="E30" s="132">
        <v>10800</v>
      </c>
      <c r="F30" s="132">
        <v>7969</v>
      </c>
      <c r="G30" s="132">
        <v>8325</v>
      </c>
      <c r="H30" s="132">
        <v>10512</v>
      </c>
      <c r="I30" s="132">
        <v>10512</v>
      </c>
      <c r="J30" s="316">
        <v>10350</v>
      </c>
      <c r="K30" s="120"/>
    </row>
    <row r="31" spans="2:11" ht="13.5">
      <c r="B31" s="136" t="s">
        <v>68</v>
      </c>
      <c r="C31" s="131"/>
      <c r="D31" s="132">
        <v>24372</v>
      </c>
      <c r="E31" s="132">
        <v>17330</v>
      </c>
      <c r="F31" s="132">
        <v>12317</v>
      </c>
      <c r="G31" s="132">
        <v>9975</v>
      </c>
      <c r="H31" s="132">
        <v>9394</v>
      </c>
      <c r="I31" s="132">
        <v>8837</v>
      </c>
      <c r="J31" s="316">
        <v>8321</v>
      </c>
      <c r="K31" s="120"/>
    </row>
    <row r="32" spans="2:11" ht="13.5">
      <c r="B32" s="119" t="s">
        <v>34</v>
      </c>
      <c r="C32" s="131"/>
      <c r="D32" s="132">
        <v>20354</v>
      </c>
      <c r="E32" s="132">
        <v>10500</v>
      </c>
      <c r="F32" s="132">
        <v>9311</v>
      </c>
      <c r="G32" s="132">
        <v>7544</v>
      </c>
      <c r="H32" s="132">
        <v>8400</v>
      </c>
      <c r="I32" s="132">
        <v>8400</v>
      </c>
      <c r="J32" s="316">
        <v>8050</v>
      </c>
      <c r="K32" s="120"/>
    </row>
    <row r="33" spans="2:11" ht="13.5">
      <c r="B33" s="119" t="s">
        <v>46</v>
      </c>
      <c r="C33" s="131"/>
      <c r="D33" s="132">
        <v>17175</v>
      </c>
      <c r="E33" s="132">
        <v>10945</v>
      </c>
      <c r="F33" s="132">
        <v>8099</v>
      </c>
      <c r="G33" s="132">
        <v>7920</v>
      </c>
      <c r="H33" s="132">
        <v>7965</v>
      </c>
      <c r="I33" s="132">
        <v>7965</v>
      </c>
      <c r="J33" s="316">
        <v>7875</v>
      </c>
      <c r="K33" s="120"/>
    </row>
    <row r="34" spans="2:11" ht="13.5">
      <c r="B34" s="136" t="s">
        <v>70</v>
      </c>
      <c r="C34" s="131"/>
      <c r="D34" s="132">
        <v>17570</v>
      </c>
      <c r="E34" s="132">
        <v>14890</v>
      </c>
      <c r="F34" s="132">
        <v>14120</v>
      </c>
      <c r="G34" s="132">
        <v>9140</v>
      </c>
      <c r="H34" s="132">
        <v>7064</v>
      </c>
      <c r="I34" s="132">
        <v>7064</v>
      </c>
      <c r="J34" s="316">
        <v>6792</v>
      </c>
      <c r="K34" s="120"/>
    </row>
    <row r="35" spans="2:11" ht="13.5">
      <c r="B35" s="119" t="s">
        <v>35</v>
      </c>
      <c r="C35" s="131"/>
      <c r="D35" s="132">
        <v>6467</v>
      </c>
      <c r="E35" s="132">
        <v>6372</v>
      </c>
      <c r="F35" s="132">
        <v>8274</v>
      </c>
      <c r="G35" s="132">
        <v>7073</v>
      </c>
      <c r="H35" s="132">
        <v>7082</v>
      </c>
      <c r="I35" s="132">
        <v>6565</v>
      </c>
      <c r="J35" s="316">
        <v>6695</v>
      </c>
      <c r="K35" s="120"/>
    </row>
    <row r="36" spans="2:11" ht="13.5">
      <c r="B36" s="136" t="s">
        <v>69</v>
      </c>
      <c r="C36" s="131"/>
      <c r="D36" s="132">
        <v>9918</v>
      </c>
      <c r="E36" s="132">
        <v>11020</v>
      </c>
      <c r="F36" s="132">
        <v>9860</v>
      </c>
      <c r="G36" s="132">
        <v>8120</v>
      </c>
      <c r="H36" s="132">
        <v>5762</v>
      </c>
      <c r="I36" s="132">
        <v>6496</v>
      </c>
      <c r="J36" s="316">
        <v>6554</v>
      </c>
      <c r="K36" s="120"/>
    </row>
    <row r="37" spans="2:11" ht="13.5">
      <c r="B37" s="119" t="s">
        <v>28</v>
      </c>
      <c r="C37" s="131"/>
      <c r="D37" s="132">
        <v>6085</v>
      </c>
      <c r="E37" s="132">
        <v>5750</v>
      </c>
      <c r="F37" s="132">
        <v>5800</v>
      </c>
      <c r="G37" s="132">
        <v>5500</v>
      </c>
      <c r="H37" s="132">
        <v>6000</v>
      </c>
      <c r="I37" s="132">
        <v>6000</v>
      </c>
      <c r="J37" s="316">
        <v>6000</v>
      </c>
      <c r="K37" s="120"/>
    </row>
    <row r="38" spans="2:11" ht="13.5">
      <c r="B38" s="137" t="s">
        <v>197</v>
      </c>
      <c r="C38" s="131"/>
      <c r="D38" s="132">
        <v>5150</v>
      </c>
      <c r="E38" s="132">
        <v>5294</v>
      </c>
      <c r="F38" s="132">
        <v>5858</v>
      </c>
      <c r="G38" s="132">
        <v>5858</v>
      </c>
      <c r="H38" s="132">
        <v>4519</v>
      </c>
      <c r="I38" s="132">
        <v>5858</v>
      </c>
      <c r="J38" s="316">
        <v>5858</v>
      </c>
      <c r="K38" s="120"/>
    </row>
    <row r="39" spans="2:11" ht="13.5">
      <c r="B39" s="119" t="s">
        <v>39</v>
      </c>
      <c r="C39" s="131"/>
      <c r="D39" s="132">
        <v>7975</v>
      </c>
      <c r="E39" s="132">
        <v>8525</v>
      </c>
      <c r="F39" s="132">
        <v>8525</v>
      </c>
      <c r="G39" s="132">
        <v>6270</v>
      </c>
      <c r="H39" s="132">
        <v>5335</v>
      </c>
      <c r="I39" s="132">
        <v>5280</v>
      </c>
      <c r="J39" s="316">
        <v>5280</v>
      </c>
      <c r="K39" s="120"/>
    </row>
    <row r="40" spans="2:11" ht="13.5">
      <c r="B40" s="119" t="s">
        <v>43</v>
      </c>
      <c r="C40" s="131"/>
      <c r="D40" s="132">
        <v>6525</v>
      </c>
      <c r="E40" s="132">
        <v>6468</v>
      </c>
      <c r="F40" s="132">
        <v>6377</v>
      </c>
      <c r="G40" s="132">
        <v>6195</v>
      </c>
      <c r="H40" s="132">
        <v>4152</v>
      </c>
      <c r="I40" s="132">
        <v>4268</v>
      </c>
      <c r="J40" s="316">
        <v>4268</v>
      </c>
      <c r="K40" s="120"/>
    </row>
    <row r="41" spans="2:11" ht="14.25" thickBot="1">
      <c r="B41" s="143" t="s">
        <v>82</v>
      </c>
      <c r="C41" s="7"/>
      <c r="D41" s="134">
        <v>108904</v>
      </c>
      <c r="E41" s="134">
        <v>75185</v>
      </c>
      <c r="F41" s="134">
        <v>71228</v>
      </c>
      <c r="G41" s="134">
        <v>69975</v>
      </c>
      <c r="H41" s="134">
        <v>72401</v>
      </c>
      <c r="I41" s="134">
        <v>74148</v>
      </c>
      <c r="J41" s="318">
        <v>73964</v>
      </c>
      <c r="K41" s="120"/>
    </row>
    <row r="42" spans="2:11" ht="15" thickBot="1">
      <c r="B42" s="143" t="s">
        <v>49</v>
      </c>
      <c r="C42" s="138"/>
      <c r="D42" s="319">
        <v>2006952</v>
      </c>
      <c r="E42" s="319">
        <v>1520237</v>
      </c>
      <c r="F42" s="319">
        <v>1343205</v>
      </c>
      <c r="G42" s="319">
        <v>1218247</v>
      </c>
      <c r="H42" s="319">
        <v>1221079</v>
      </c>
      <c r="I42" s="319">
        <v>1188646</v>
      </c>
      <c r="J42" s="139">
        <v>1098003</v>
      </c>
      <c r="K42" s="120"/>
    </row>
    <row r="43" spans="3:11" ht="13.5">
      <c r="C43" s="131"/>
      <c r="K43" s="120"/>
    </row>
    <row r="44" spans="3:11" ht="13.5">
      <c r="C44" s="131"/>
      <c r="K44" s="120"/>
    </row>
    <row r="45" ht="13.5">
      <c r="K45" s="120"/>
    </row>
    <row r="46" ht="13.5">
      <c r="K46" s="120"/>
    </row>
    <row r="47" ht="13.5">
      <c r="K47" s="120"/>
    </row>
    <row r="48" ht="13.5">
      <c r="K48" s="120"/>
    </row>
    <row r="49" spans="2:11" ht="13.5">
      <c r="B49" s="147" t="s">
        <v>74</v>
      </c>
      <c r="C49" s="8"/>
      <c r="D49" s="8"/>
      <c r="E49" s="8"/>
      <c r="K49" s="120"/>
    </row>
    <row r="50" spans="2:11" ht="13.5">
      <c r="B50" s="147" t="s">
        <v>75</v>
      </c>
      <c r="C50" s="9"/>
      <c r="D50" s="9"/>
      <c r="E50" s="9"/>
      <c r="K50" s="120"/>
    </row>
    <row r="51" spans="2:11" ht="13.5">
      <c r="B51" s="10" t="s">
        <v>76</v>
      </c>
      <c r="C51" s="11"/>
      <c r="D51" s="11"/>
      <c r="E51" s="11"/>
      <c r="K51" s="120"/>
    </row>
    <row r="52" ht="13.5">
      <c r="K52" s="3"/>
    </row>
    <row r="53" ht="14.25" thickBot="1">
      <c r="K53" s="124"/>
    </row>
  </sheetData>
  <mergeCells count="1">
    <mergeCell ref="H1:J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93"/>
  <sheetViews>
    <sheetView workbookViewId="0" topLeftCell="B1">
      <selection activeCell="H55" sqref="H55"/>
    </sheetView>
  </sheetViews>
  <sheetFormatPr defaultColWidth="9.00390625" defaultRowHeight="13.5"/>
  <cols>
    <col min="2" max="2" width="27.50390625" style="0" customWidth="1"/>
    <col min="3" max="3" width="16.25390625" style="0" customWidth="1"/>
    <col min="4" max="6" width="15.625" style="0" customWidth="1"/>
    <col min="7" max="7" width="15.75390625" style="0" customWidth="1"/>
  </cols>
  <sheetData>
    <row r="1" spans="2:7" ht="20.25">
      <c r="B1" s="145"/>
      <c r="C1" s="154" t="s">
        <v>96</v>
      </c>
      <c r="D1" s="146"/>
      <c r="E1" s="154"/>
      <c r="F1" s="146"/>
      <c r="G1" s="146"/>
    </row>
    <row r="2" spans="2:7" ht="14.25">
      <c r="B2" s="12"/>
      <c r="C2" s="12"/>
      <c r="D2" s="12"/>
      <c r="E2" s="12"/>
      <c r="F2" s="12"/>
      <c r="G2" s="12"/>
    </row>
    <row r="3" spans="2:7" ht="18">
      <c r="B3" s="13" t="s">
        <v>77</v>
      </c>
      <c r="C3" s="12"/>
      <c r="D3" s="12"/>
      <c r="E3" s="12"/>
      <c r="F3" s="12"/>
      <c r="G3" s="12"/>
    </row>
    <row r="4" spans="2:7" ht="15.75" thickBot="1">
      <c r="B4" s="12"/>
      <c r="C4" s="12"/>
      <c r="D4" s="12"/>
      <c r="E4" s="12"/>
      <c r="F4" s="155" t="s">
        <v>78</v>
      </c>
      <c r="G4" s="14"/>
    </row>
    <row r="5" spans="2:7" ht="14.25">
      <c r="B5" s="169"/>
      <c r="C5" s="158">
        <v>1995</v>
      </c>
      <c r="D5" s="158">
        <v>2000</v>
      </c>
      <c r="E5" s="158">
        <v>2005</v>
      </c>
      <c r="F5" s="158">
        <v>2006</v>
      </c>
      <c r="G5" s="159">
        <v>2007</v>
      </c>
    </row>
    <row r="6" spans="2:7" ht="14.25">
      <c r="B6" s="119" t="s">
        <v>16</v>
      </c>
      <c r="C6" s="149">
        <v>359.7</v>
      </c>
      <c r="D6" s="149">
        <v>409.1</v>
      </c>
      <c r="E6" s="149">
        <v>378.2</v>
      </c>
      <c r="F6" s="149">
        <v>389.4</v>
      </c>
      <c r="G6" s="162">
        <v>421.8</v>
      </c>
    </row>
    <row r="7" spans="2:7" ht="14.25">
      <c r="B7" s="119" t="s">
        <v>21</v>
      </c>
      <c r="C7" s="149">
        <v>79.9</v>
      </c>
      <c r="D7" s="149">
        <v>102.9</v>
      </c>
      <c r="E7" s="149">
        <v>127.6</v>
      </c>
      <c r="F7" s="149">
        <v>131.5</v>
      </c>
      <c r="G7" s="162">
        <v>128</v>
      </c>
    </row>
    <row r="8" spans="2:7" ht="14.25">
      <c r="B8" s="119" t="s">
        <v>45</v>
      </c>
      <c r="C8" s="149">
        <v>177.1</v>
      </c>
      <c r="D8" s="149">
        <v>176.8</v>
      </c>
      <c r="E8" s="149">
        <v>97.9</v>
      </c>
      <c r="F8" s="149">
        <v>93.7</v>
      </c>
      <c r="G8" s="162">
        <v>78.9</v>
      </c>
    </row>
    <row r="9" spans="2:7" ht="14.25">
      <c r="B9" s="119" t="s">
        <v>26</v>
      </c>
      <c r="C9" s="149">
        <v>69.6</v>
      </c>
      <c r="D9" s="149">
        <v>53.7</v>
      </c>
      <c r="E9" s="149">
        <v>45.4</v>
      </c>
      <c r="F9" s="149">
        <v>45.5</v>
      </c>
      <c r="G9" s="162">
        <v>47.8</v>
      </c>
    </row>
    <row r="10" spans="2:7" ht="14.25">
      <c r="B10" s="119" t="s">
        <v>22</v>
      </c>
      <c r="C10" s="149">
        <v>30</v>
      </c>
      <c r="D10" s="149">
        <v>34.4</v>
      </c>
      <c r="E10" s="149">
        <v>30.1</v>
      </c>
      <c r="F10" s="149">
        <v>28.2</v>
      </c>
      <c r="G10" s="162">
        <v>30</v>
      </c>
    </row>
    <row r="11" spans="2:7" ht="14.25">
      <c r="B11" s="119" t="s">
        <v>24</v>
      </c>
      <c r="C11" s="149">
        <v>70.8</v>
      </c>
      <c r="D11" s="149">
        <v>65</v>
      </c>
      <c r="E11" s="149">
        <v>27.2</v>
      </c>
      <c r="F11" s="149">
        <v>30</v>
      </c>
      <c r="G11" s="162">
        <v>27.3</v>
      </c>
    </row>
    <row r="12" spans="2:7" ht="14.25">
      <c r="B12" s="156" t="s">
        <v>79</v>
      </c>
      <c r="C12" s="15">
        <v>93</v>
      </c>
      <c r="D12" s="15">
        <v>48.7</v>
      </c>
      <c r="E12" s="15">
        <v>26.5</v>
      </c>
      <c r="F12" s="15">
        <v>27</v>
      </c>
      <c r="G12" s="163">
        <v>25.9</v>
      </c>
    </row>
    <row r="13" spans="2:7" ht="14.25">
      <c r="B13" s="161" t="s">
        <v>80</v>
      </c>
      <c r="C13" s="149">
        <v>45</v>
      </c>
      <c r="D13" s="149">
        <v>30.1</v>
      </c>
      <c r="E13" s="149">
        <v>19.7</v>
      </c>
      <c r="F13" s="149">
        <v>24</v>
      </c>
      <c r="G13" s="162">
        <v>23.7</v>
      </c>
    </row>
    <row r="14" spans="2:7" ht="14.25">
      <c r="B14" s="119" t="s">
        <v>81</v>
      </c>
      <c r="C14" s="149">
        <v>20.2</v>
      </c>
      <c r="D14" s="149">
        <v>22.4</v>
      </c>
      <c r="E14" s="149">
        <v>24.3</v>
      </c>
      <c r="F14" s="149">
        <v>26.3</v>
      </c>
      <c r="G14" s="162">
        <v>22.6</v>
      </c>
    </row>
    <row r="15" spans="2:7" ht="14.25">
      <c r="B15" s="161" t="s">
        <v>83</v>
      </c>
      <c r="C15" s="149">
        <v>19</v>
      </c>
      <c r="D15" s="149">
        <v>22.5</v>
      </c>
      <c r="E15" s="149">
        <v>22.5</v>
      </c>
      <c r="F15" s="149">
        <v>22.4</v>
      </c>
      <c r="G15" s="162">
        <v>22.5</v>
      </c>
    </row>
    <row r="16" spans="2:7" ht="14.25">
      <c r="B16" s="171" t="s">
        <v>82</v>
      </c>
      <c r="C16" s="150">
        <v>563.7</v>
      </c>
      <c r="D16" s="150">
        <v>531.4</v>
      </c>
      <c r="E16" s="150">
        <v>423.6</v>
      </c>
      <c r="F16" s="150">
        <v>420</v>
      </c>
      <c r="G16" s="165">
        <v>394.5</v>
      </c>
    </row>
    <row r="17" spans="2:7" ht="15" thickBot="1">
      <c r="B17" s="172" t="s">
        <v>84</v>
      </c>
      <c r="C17" s="167">
        <v>1528</v>
      </c>
      <c r="D17" s="167">
        <v>1497</v>
      </c>
      <c r="E17" s="167">
        <v>1223</v>
      </c>
      <c r="F17" s="167">
        <v>1238</v>
      </c>
      <c r="G17" s="168">
        <v>1223</v>
      </c>
    </row>
    <row r="18" spans="2:7" ht="14.25">
      <c r="B18" s="16"/>
      <c r="C18" s="16"/>
      <c r="D18" s="16"/>
      <c r="E18" s="16"/>
      <c r="F18" s="16"/>
      <c r="G18" s="16"/>
    </row>
    <row r="19" spans="2:7" ht="14.25">
      <c r="B19" s="17" t="s">
        <v>89</v>
      </c>
      <c r="C19" s="18"/>
      <c r="D19" s="18"/>
      <c r="E19" s="295" t="s">
        <v>113</v>
      </c>
      <c r="F19" s="296"/>
      <c r="G19" s="296"/>
    </row>
    <row r="20" spans="2:7" ht="14.25">
      <c r="B20" s="18"/>
      <c r="C20" s="18"/>
      <c r="D20" s="18"/>
      <c r="E20" s="296"/>
      <c r="F20" s="296"/>
      <c r="G20" s="296"/>
    </row>
    <row r="21" spans="2:7" ht="14.25">
      <c r="B21" s="18"/>
      <c r="C21" s="18"/>
      <c r="D21" s="18"/>
      <c r="E21" s="296"/>
      <c r="F21" s="296"/>
      <c r="G21" s="296"/>
    </row>
    <row r="22" spans="2:7" ht="14.25">
      <c r="B22" s="19" t="s">
        <v>94</v>
      </c>
      <c r="C22" s="18"/>
      <c r="D22" s="18"/>
      <c r="E22" s="296"/>
      <c r="F22" s="296"/>
      <c r="G22" s="296"/>
    </row>
    <row r="23" spans="2:7" ht="14.25">
      <c r="B23" s="19"/>
      <c r="C23" s="12"/>
      <c r="D23" s="12"/>
      <c r="E23" s="12"/>
      <c r="F23" s="12"/>
      <c r="G23" s="12"/>
    </row>
    <row r="24" spans="2:7" ht="14.25">
      <c r="B24" s="12"/>
      <c r="C24" s="12"/>
      <c r="D24" s="12"/>
      <c r="E24" s="12"/>
      <c r="F24" s="12"/>
      <c r="G24" s="12"/>
    </row>
    <row r="25" spans="2:7" ht="14.25">
      <c r="B25" s="12"/>
      <c r="C25" s="12"/>
      <c r="D25" s="12"/>
      <c r="E25" s="12"/>
      <c r="F25" s="12"/>
      <c r="G25" s="12"/>
    </row>
    <row r="26" spans="2:7" ht="15.75">
      <c r="B26" s="20" t="s">
        <v>90</v>
      </c>
      <c r="C26" s="12"/>
      <c r="D26" s="12"/>
      <c r="E26" s="12"/>
      <c r="F26" s="12"/>
      <c r="G26" s="12"/>
    </row>
    <row r="27" spans="2:7" ht="15.75" thickBot="1">
      <c r="B27" s="12"/>
      <c r="C27" s="12"/>
      <c r="D27" s="12"/>
      <c r="E27" s="12"/>
      <c r="F27" s="155" t="s">
        <v>78</v>
      </c>
      <c r="G27" s="14"/>
    </row>
    <row r="28" spans="2:7" ht="14.25">
      <c r="B28" s="169"/>
      <c r="C28" s="158">
        <v>1995</v>
      </c>
      <c r="D28" s="158">
        <v>2000</v>
      </c>
      <c r="E28" s="158">
        <v>2005</v>
      </c>
      <c r="F28" s="158">
        <v>2006</v>
      </c>
      <c r="G28" s="159">
        <v>2007</v>
      </c>
    </row>
    <row r="29" spans="2:7" ht="14.25">
      <c r="B29" s="119" t="s">
        <v>16</v>
      </c>
      <c r="C29" s="148">
        <v>380.5</v>
      </c>
      <c r="D29" s="148">
        <v>415.1</v>
      </c>
      <c r="E29" s="148">
        <v>354.1</v>
      </c>
      <c r="F29" s="148">
        <v>356.8</v>
      </c>
      <c r="G29" s="160">
        <v>389.8</v>
      </c>
    </row>
    <row r="30" spans="2:7" ht="14.25">
      <c r="B30" s="119" t="s">
        <v>21</v>
      </c>
      <c r="C30" s="149">
        <v>75</v>
      </c>
      <c r="D30" s="149">
        <v>91.8</v>
      </c>
      <c r="E30" s="149">
        <v>122.9</v>
      </c>
      <c r="F30" s="149">
        <v>126.1</v>
      </c>
      <c r="G30" s="162">
        <v>120.2</v>
      </c>
    </row>
    <row r="31" spans="2:7" ht="14.25">
      <c r="B31" s="119" t="s">
        <v>26</v>
      </c>
      <c r="C31" s="149">
        <v>70.9</v>
      </c>
      <c r="D31" s="149">
        <v>56.9</v>
      </c>
      <c r="E31" s="149">
        <v>47.1</v>
      </c>
      <c r="F31" s="149">
        <v>42.7</v>
      </c>
      <c r="G31" s="162">
        <v>42</v>
      </c>
    </row>
    <row r="32" spans="2:7" ht="14.25">
      <c r="B32" s="156" t="s">
        <v>79</v>
      </c>
      <c r="C32" s="15">
        <v>97.3</v>
      </c>
      <c r="D32" s="15">
        <v>53.4</v>
      </c>
      <c r="E32" s="15">
        <v>32.7</v>
      </c>
      <c r="F32" s="15">
        <v>36.4</v>
      </c>
      <c r="G32" s="163">
        <v>36.4</v>
      </c>
    </row>
    <row r="33" spans="2:7" ht="14.25">
      <c r="B33" s="119" t="s">
        <v>24</v>
      </c>
      <c r="C33" s="149">
        <v>62.8</v>
      </c>
      <c r="D33" s="149">
        <v>55.8</v>
      </c>
      <c r="E33" s="149">
        <v>30.6</v>
      </c>
      <c r="F33" s="149">
        <v>37.8</v>
      </c>
      <c r="G33" s="162">
        <v>35.8</v>
      </c>
    </row>
    <row r="34" spans="2:7" ht="14.25">
      <c r="B34" s="119" t="s">
        <v>45</v>
      </c>
      <c r="C34" s="149">
        <v>115.2</v>
      </c>
      <c r="D34" s="149">
        <v>90.9</v>
      </c>
      <c r="E34" s="149">
        <v>37.6</v>
      </c>
      <c r="F34" s="149">
        <v>41.9</v>
      </c>
      <c r="G34" s="162">
        <v>31.9</v>
      </c>
    </row>
    <row r="35" spans="2:7" ht="14.25">
      <c r="B35" s="119" t="s">
        <v>22</v>
      </c>
      <c r="C35" s="149">
        <v>30.1</v>
      </c>
      <c r="D35" s="149">
        <v>34.1</v>
      </c>
      <c r="E35" s="149">
        <v>27.4</v>
      </c>
      <c r="F35" s="149">
        <v>25.2</v>
      </c>
      <c r="G35" s="162">
        <v>27</v>
      </c>
    </row>
    <row r="36" spans="2:7" ht="14.25">
      <c r="B36" s="161" t="s">
        <v>85</v>
      </c>
      <c r="C36" s="149">
        <v>57.5</v>
      </c>
      <c r="D36" s="149">
        <v>41.5</v>
      </c>
      <c r="E36" s="149">
        <v>23.9</v>
      </c>
      <c r="F36" s="149">
        <v>26.3</v>
      </c>
      <c r="G36" s="162">
        <v>26.3</v>
      </c>
    </row>
    <row r="37" spans="2:7" ht="14.25">
      <c r="B37" s="161" t="s">
        <v>80</v>
      </c>
      <c r="C37" s="149">
        <v>28.7</v>
      </c>
      <c r="D37" s="149">
        <v>17.4</v>
      </c>
      <c r="E37" s="149">
        <v>18.9</v>
      </c>
      <c r="F37" s="149">
        <v>22.8</v>
      </c>
      <c r="G37" s="162">
        <v>24.8</v>
      </c>
    </row>
    <row r="38" spans="2:7" ht="14.25">
      <c r="B38" s="119" t="s">
        <v>25</v>
      </c>
      <c r="C38" s="149">
        <v>18.7</v>
      </c>
      <c r="D38" s="149">
        <v>21.6</v>
      </c>
      <c r="E38" s="149">
        <v>26.9</v>
      </c>
      <c r="F38" s="149">
        <v>24.7</v>
      </c>
      <c r="G38" s="162">
        <v>22.5</v>
      </c>
    </row>
    <row r="39" spans="2:7" ht="14.25">
      <c r="B39" s="170" t="s">
        <v>82</v>
      </c>
      <c r="C39" s="150">
        <v>584.3</v>
      </c>
      <c r="D39" s="150">
        <v>594.5</v>
      </c>
      <c r="E39" s="150">
        <v>486.9</v>
      </c>
      <c r="F39" s="150">
        <v>479.3</v>
      </c>
      <c r="G39" s="165">
        <v>444.3</v>
      </c>
    </row>
    <row r="40" spans="2:7" ht="15" thickBot="1">
      <c r="B40" s="166" t="s">
        <v>84</v>
      </c>
      <c r="C40" s="167">
        <v>1521</v>
      </c>
      <c r="D40" s="167">
        <v>1473</v>
      </c>
      <c r="E40" s="167">
        <v>1209</v>
      </c>
      <c r="F40" s="167">
        <v>1220</v>
      </c>
      <c r="G40" s="168">
        <v>1201</v>
      </c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21" t="s">
        <v>91</v>
      </c>
      <c r="C43" s="12"/>
      <c r="D43" s="12"/>
      <c r="E43" s="293" t="s">
        <v>114</v>
      </c>
      <c r="F43" s="294"/>
      <c r="G43" s="294"/>
    </row>
    <row r="44" spans="2:7" ht="14.25">
      <c r="B44" s="12"/>
      <c r="C44" s="12"/>
      <c r="D44" s="12"/>
      <c r="E44" s="294"/>
      <c r="F44" s="294"/>
      <c r="G44" s="294"/>
    </row>
    <row r="45" spans="2:7" ht="14.25">
      <c r="B45" s="12"/>
      <c r="C45" s="12"/>
      <c r="D45" s="12"/>
      <c r="E45" s="294"/>
      <c r="F45" s="294"/>
      <c r="G45" s="294"/>
    </row>
    <row r="46" spans="2:7" ht="14.25">
      <c r="B46" s="19" t="s">
        <v>95</v>
      </c>
      <c r="C46" s="12"/>
      <c r="D46" s="12"/>
      <c r="E46" s="294"/>
      <c r="F46" s="294"/>
      <c r="G46" s="294"/>
    </row>
    <row r="47" spans="2:7" ht="14.25">
      <c r="B47" s="19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7.25">
      <c r="B50" s="22" t="s">
        <v>92</v>
      </c>
      <c r="C50" s="12"/>
      <c r="D50" s="12"/>
      <c r="E50" s="12"/>
      <c r="F50" s="12"/>
      <c r="G50" s="12"/>
    </row>
    <row r="51" spans="2:7" ht="15.75" thickBot="1">
      <c r="B51" s="12"/>
      <c r="C51" s="12"/>
      <c r="D51" s="12"/>
      <c r="E51" s="155" t="s">
        <v>78</v>
      </c>
      <c r="F51" s="12"/>
      <c r="G51" s="14"/>
    </row>
    <row r="52" spans="2:7" ht="14.25">
      <c r="B52" s="157"/>
      <c r="C52" s="158">
        <v>1995</v>
      </c>
      <c r="D52" s="158">
        <v>2000</v>
      </c>
      <c r="E52" s="158">
        <v>2005</v>
      </c>
      <c r="F52" s="158">
        <v>2006</v>
      </c>
      <c r="G52" s="159">
        <v>2007</v>
      </c>
    </row>
    <row r="53" spans="2:7" ht="14.25">
      <c r="B53" s="119" t="s">
        <v>16</v>
      </c>
      <c r="C53" s="148">
        <v>280.5</v>
      </c>
      <c r="D53" s="148">
        <v>310.2</v>
      </c>
      <c r="E53" s="148">
        <v>230.1</v>
      </c>
      <c r="F53" s="148">
        <v>214.8</v>
      </c>
      <c r="G53" s="160">
        <v>247.6</v>
      </c>
    </row>
    <row r="54" spans="2:7" ht="14.25">
      <c r="B54" s="161" t="s">
        <v>88</v>
      </c>
      <c r="C54" s="149">
        <v>128.2</v>
      </c>
      <c r="D54" s="149">
        <v>146.2</v>
      </c>
      <c r="E54" s="149">
        <v>151.4</v>
      </c>
      <c r="F54" s="149">
        <v>146.9</v>
      </c>
      <c r="G54" s="162">
        <v>149</v>
      </c>
    </row>
    <row r="55" spans="2:7" ht="14.25">
      <c r="B55" s="156" t="s">
        <v>79</v>
      </c>
      <c r="C55" s="15">
        <v>159.3</v>
      </c>
      <c r="D55" s="15">
        <v>114.2</v>
      </c>
      <c r="E55" s="15">
        <v>85.6</v>
      </c>
      <c r="F55" s="15">
        <v>91.7</v>
      </c>
      <c r="G55" s="163">
        <v>82.9</v>
      </c>
    </row>
    <row r="56" spans="2:7" ht="14.25">
      <c r="B56" s="119" t="s">
        <v>24</v>
      </c>
      <c r="C56" s="149">
        <v>71.7</v>
      </c>
      <c r="D56" s="149">
        <v>82.8</v>
      </c>
      <c r="E56" s="149">
        <v>79.9</v>
      </c>
      <c r="F56" s="149">
        <v>85.4</v>
      </c>
      <c r="G56" s="162">
        <v>78.4</v>
      </c>
    </row>
    <row r="57" spans="2:7" ht="14.25">
      <c r="B57" s="161" t="s">
        <v>80</v>
      </c>
      <c r="C57" s="149">
        <v>116.4</v>
      </c>
      <c r="D57" s="149">
        <v>82.6</v>
      </c>
      <c r="E57" s="149">
        <v>65.8</v>
      </c>
      <c r="F57" s="149">
        <v>66.5</v>
      </c>
      <c r="G57" s="162">
        <v>59.3</v>
      </c>
    </row>
    <row r="58" spans="2:7" ht="14.25">
      <c r="B58" s="119" t="s">
        <v>45</v>
      </c>
      <c r="C58" s="149">
        <v>101.4</v>
      </c>
      <c r="D58" s="149">
        <v>78.1</v>
      </c>
      <c r="E58" s="149">
        <v>52</v>
      </c>
      <c r="F58" s="149">
        <v>60.8</v>
      </c>
      <c r="G58" s="162">
        <v>42.8</v>
      </c>
    </row>
    <row r="59" spans="2:7" ht="14.25">
      <c r="B59" s="119" t="s">
        <v>87</v>
      </c>
      <c r="C59" s="149">
        <v>31.2</v>
      </c>
      <c r="D59" s="149">
        <v>31.5</v>
      </c>
      <c r="E59" s="149">
        <v>32.5</v>
      </c>
      <c r="F59" s="149">
        <v>33.5</v>
      </c>
      <c r="G59" s="162">
        <v>35.4</v>
      </c>
    </row>
    <row r="60" spans="2:7" ht="14.25">
      <c r="B60" s="161" t="s">
        <v>86</v>
      </c>
      <c r="C60" s="149">
        <v>53.6</v>
      </c>
      <c r="D60" s="149">
        <v>35.9</v>
      </c>
      <c r="E60" s="149">
        <v>28.9</v>
      </c>
      <c r="F60" s="149">
        <v>34.8</v>
      </c>
      <c r="G60" s="162">
        <v>32</v>
      </c>
    </row>
    <row r="61" spans="2:7" ht="14.25">
      <c r="B61" s="119" t="s">
        <v>26</v>
      </c>
      <c r="C61" s="149">
        <v>61.7</v>
      </c>
      <c r="D61" s="149">
        <v>44.4</v>
      </c>
      <c r="E61" s="149">
        <v>38.2</v>
      </c>
      <c r="F61" s="149">
        <v>36</v>
      </c>
      <c r="G61" s="162">
        <v>28.4</v>
      </c>
    </row>
    <row r="62" spans="2:7" ht="14.25">
      <c r="B62" s="119" t="s">
        <v>21</v>
      </c>
      <c r="C62" s="149">
        <v>36.2</v>
      </c>
      <c r="D62" s="149">
        <v>30.6</v>
      </c>
      <c r="E62" s="149">
        <v>28</v>
      </c>
      <c r="F62" s="149">
        <v>28.5</v>
      </c>
      <c r="G62" s="162">
        <v>27</v>
      </c>
    </row>
    <row r="63" spans="2:7" ht="14.25">
      <c r="B63" s="164" t="s">
        <v>82</v>
      </c>
      <c r="C63" s="150">
        <v>498.8</v>
      </c>
      <c r="D63" s="150">
        <v>526.5</v>
      </c>
      <c r="E63" s="150">
        <v>459.6</v>
      </c>
      <c r="F63" s="150">
        <v>471.1</v>
      </c>
      <c r="G63" s="165">
        <v>448.2</v>
      </c>
    </row>
    <row r="64" spans="2:7" ht="15" thickBot="1">
      <c r="B64" s="166" t="s">
        <v>84</v>
      </c>
      <c r="C64" s="167">
        <v>1539</v>
      </c>
      <c r="D64" s="167">
        <v>1483</v>
      </c>
      <c r="E64" s="167">
        <v>1252</v>
      </c>
      <c r="F64" s="167">
        <v>1270</v>
      </c>
      <c r="G64" s="168">
        <v>1231</v>
      </c>
    </row>
    <row r="65" spans="2:7" ht="14.25">
      <c r="B65" s="12"/>
      <c r="C65" s="12"/>
      <c r="D65" s="12"/>
      <c r="E65" s="12"/>
      <c r="F65" s="12"/>
      <c r="G65" s="12"/>
    </row>
    <row r="66" spans="2:7" ht="14.25" customHeight="1">
      <c r="B66" s="23" t="s">
        <v>93</v>
      </c>
      <c r="C66" s="24"/>
      <c r="D66" s="18"/>
      <c r="E66" s="293" t="s">
        <v>114</v>
      </c>
      <c r="F66" s="294"/>
      <c r="G66" s="294"/>
    </row>
    <row r="67" spans="2:7" ht="14.25">
      <c r="B67" s="18"/>
      <c r="C67" s="18"/>
      <c r="D67" s="18"/>
      <c r="E67" s="294"/>
      <c r="F67" s="294"/>
      <c r="G67" s="294"/>
    </row>
    <row r="68" spans="2:7" ht="14.25">
      <c r="B68" s="18"/>
      <c r="C68" s="18"/>
      <c r="D68" s="18"/>
      <c r="E68" s="294"/>
      <c r="F68" s="294"/>
      <c r="G68" s="294"/>
    </row>
    <row r="69" spans="2:7" ht="14.25">
      <c r="B69" s="19" t="s">
        <v>95</v>
      </c>
      <c r="C69" s="18"/>
      <c r="D69" s="18"/>
      <c r="E69" s="294"/>
      <c r="F69" s="294"/>
      <c r="G69" s="294"/>
    </row>
    <row r="70" spans="2:7" ht="14.25">
      <c r="B70" s="19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  <row r="114" spans="2:7" ht="14.25">
      <c r="B114" s="12"/>
      <c r="C114" s="12"/>
      <c r="D114" s="12"/>
      <c r="E114" s="12"/>
      <c r="F114" s="12"/>
      <c r="G114" s="12"/>
    </row>
    <row r="115" spans="2:7" ht="14.25">
      <c r="B115" s="12"/>
      <c r="C115" s="12"/>
      <c r="D115" s="12"/>
      <c r="E115" s="12"/>
      <c r="F115" s="12"/>
      <c r="G115" s="12"/>
    </row>
    <row r="116" spans="2:7" ht="14.25">
      <c r="B116" s="12"/>
      <c r="C116" s="12"/>
      <c r="D116" s="12"/>
      <c r="E116" s="12"/>
      <c r="F116" s="12"/>
      <c r="G116" s="12"/>
    </row>
    <row r="117" spans="2:7" ht="14.25">
      <c r="B117" s="12"/>
      <c r="C117" s="12"/>
      <c r="D117" s="12"/>
      <c r="E117" s="12"/>
      <c r="F117" s="12"/>
      <c r="G117" s="12"/>
    </row>
    <row r="118" spans="2:7" ht="14.25">
      <c r="B118" s="12"/>
      <c r="C118" s="12"/>
      <c r="D118" s="12"/>
      <c r="E118" s="12"/>
      <c r="F118" s="12"/>
      <c r="G118" s="12"/>
    </row>
    <row r="119" spans="2:7" ht="14.25">
      <c r="B119" s="12"/>
      <c r="C119" s="12"/>
      <c r="D119" s="12"/>
      <c r="E119" s="12"/>
      <c r="F119" s="12"/>
      <c r="G119" s="12"/>
    </row>
    <row r="120" spans="2:7" ht="14.25">
      <c r="B120" s="12"/>
      <c r="C120" s="12"/>
      <c r="D120" s="12"/>
      <c r="E120" s="12"/>
      <c r="F120" s="12"/>
      <c r="G120" s="12"/>
    </row>
    <row r="121" spans="2:7" ht="14.25">
      <c r="B121" s="12"/>
      <c r="C121" s="12"/>
      <c r="D121" s="12"/>
      <c r="E121" s="12"/>
      <c r="F121" s="12"/>
      <c r="G121" s="12"/>
    </row>
    <row r="122" spans="2:7" ht="14.25">
      <c r="B122" s="12"/>
      <c r="C122" s="12"/>
      <c r="D122" s="12"/>
      <c r="E122" s="12"/>
      <c r="F122" s="12"/>
      <c r="G122" s="12"/>
    </row>
    <row r="123" spans="2:7" ht="14.25">
      <c r="B123" s="12"/>
      <c r="C123" s="12"/>
      <c r="D123" s="12"/>
      <c r="E123" s="12"/>
      <c r="F123" s="12"/>
      <c r="G123" s="12"/>
    </row>
    <row r="124" spans="2:7" ht="14.25">
      <c r="B124" s="12"/>
      <c r="C124" s="12"/>
      <c r="D124" s="12"/>
      <c r="E124" s="12"/>
      <c r="F124" s="12"/>
      <c r="G124" s="12"/>
    </row>
    <row r="125" spans="2:7" ht="14.25">
      <c r="B125" s="12"/>
      <c r="C125" s="12"/>
      <c r="D125" s="12"/>
      <c r="E125" s="12"/>
      <c r="F125" s="12"/>
      <c r="G125" s="12"/>
    </row>
    <row r="126" spans="2:7" ht="14.25">
      <c r="B126" s="12"/>
      <c r="C126" s="12"/>
      <c r="D126" s="12"/>
      <c r="E126" s="12"/>
      <c r="F126" s="12"/>
      <c r="G126" s="12"/>
    </row>
    <row r="127" spans="2:7" ht="14.25">
      <c r="B127" s="12"/>
      <c r="C127" s="12"/>
      <c r="D127" s="12"/>
      <c r="E127" s="12"/>
      <c r="F127" s="12"/>
      <c r="G127" s="12"/>
    </row>
    <row r="128" spans="2:7" ht="14.25">
      <c r="B128" s="12"/>
      <c r="C128" s="12"/>
      <c r="D128" s="12"/>
      <c r="E128" s="12"/>
      <c r="F128" s="12"/>
      <c r="G128" s="12"/>
    </row>
    <row r="129" spans="2:7" ht="14.25">
      <c r="B129" s="12"/>
      <c r="C129" s="12"/>
      <c r="D129" s="12"/>
      <c r="E129" s="12"/>
      <c r="F129" s="12"/>
      <c r="G129" s="12"/>
    </row>
    <row r="130" spans="2:7" ht="14.25">
      <c r="B130" s="12"/>
      <c r="C130" s="12"/>
      <c r="D130" s="12"/>
      <c r="E130" s="12"/>
      <c r="F130" s="12"/>
      <c r="G130" s="12"/>
    </row>
    <row r="131" spans="2:7" ht="14.25">
      <c r="B131" s="12"/>
      <c r="C131" s="12"/>
      <c r="D131" s="12"/>
      <c r="E131" s="12"/>
      <c r="F131" s="12"/>
      <c r="G131" s="12"/>
    </row>
    <row r="132" spans="2:7" ht="14.25">
      <c r="B132" s="12"/>
      <c r="C132" s="12"/>
      <c r="D132" s="12"/>
      <c r="E132" s="12"/>
      <c r="F132" s="12"/>
      <c r="G132" s="12"/>
    </row>
    <row r="133" spans="2:7" ht="14.25">
      <c r="B133" s="12"/>
      <c r="C133" s="12"/>
      <c r="D133" s="12"/>
      <c r="E133" s="12"/>
      <c r="F133" s="12"/>
      <c r="G133" s="12"/>
    </row>
    <row r="134" spans="2:7" ht="14.25">
      <c r="B134" s="12"/>
      <c r="C134" s="12"/>
      <c r="D134" s="12"/>
      <c r="E134" s="12"/>
      <c r="F134" s="12"/>
      <c r="G134" s="12"/>
    </row>
    <row r="135" spans="2:7" ht="14.25">
      <c r="B135" s="12"/>
      <c r="C135" s="12"/>
      <c r="D135" s="12"/>
      <c r="E135" s="12"/>
      <c r="F135" s="12"/>
      <c r="G135" s="12"/>
    </row>
    <row r="136" spans="2:7" ht="14.25">
      <c r="B136" s="12"/>
      <c r="C136" s="12"/>
      <c r="D136" s="12"/>
      <c r="E136" s="12"/>
      <c r="F136" s="12"/>
      <c r="G136" s="12"/>
    </row>
    <row r="137" spans="2:7" ht="14.25">
      <c r="B137" s="12"/>
      <c r="C137" s="12"/>
      <c r="D137" s="12"/>
      <c r="E137" s="12"/>
      <c r="F137" s="12"/>
      <c r="G137" s="12"/>
    </row>
    <row r="138" spans="2:7" ht="14.25">
      <c r="B138" s="12"/>
      <c r="C138" s="12"/>
      <c r="D138" s="12"/>
      <c r="E138" s="12"/>
      <c r="F138" s="12"/>
      <c r="G138" s="12"/>
    </row>
    <row r="139" spans="2:7" ht="14.25">
      <c r="B139" s="12"/>
      <c r="C139" s="12"/>
      <c r="D139" s="12"/>
      <c r="E139" s="12"/>
      <c r="F139" s="12"/>
      <c r="G139" s="12"/>
    </row>
    <row r="140" spans="2:7" ht="14.25">
      <c r="B140" s="12"/>
      <c r="C140" s="12"/>
      <c r="D140" s="12"/>
      <c r="E140" s="12"/>
      <c r="F140" s="12"/>
      <c r="G140" s="12"/>
    </row>
    <row r="141" spans="2:7" ht="14.25">
      <c r="B141" s="12"/>
      <c r="C141" s="12"/>
      <c r="D141" s="12"/>
      <c r="E141" s="12"/>
      <c r="F141" s="12"/>
      <c r="G141" s="12"/>
    </row>
    <row r="142" spans="2:7" ht="14.25">
      <c r="B142" s="12"/>
      <c r="C142" s="12"/>
      <c r="D142" s="12"/>
      <c r="E142" s="12"/>
      <c r="F142" s="12"/>
      <c r="G142" s="12"/>
    </row>
    <row r="143" spans="2:7" ht="14.25">
      <c r="B143" s="12"/>
      <c r="C143" s="12"/>
      <c r="D143" s="12"/>
      <c r="E143" s="12"/>
      <c r="F143" s="12"/>
      <c r="G143" s="12"/>
    </row>
    <row r="144" spans="2:7" ht="14.25">
      <c r="B144" s="12"/>
      <c r="C144" s="12"/>
      <c r="D144" s="12"/>
      <c r="E144" s="12"/>
      <c r="F144" s="12"/>
      <c r="G144" s="12"/>
    </row>
    <row r="145" spans="2:7" ht="14.25">
      <c r="B145" s="12"/>
      <c r="C145" s="12"/>
      <c r="D145" s="12"/>
      <c r="E145" s="12"/>
      <c r="F145" s="12"/>
      <c r="G145" s="12"/>
    </row>
    <row r="146" spans="2:7" ht="14.25">
      <c r="B146" s="12"/>
      <c r="C146" s="12"/>
      <c r="D146" s="12"/>
      <c r="E146" s="12"/>
      <c r="F146" s="12"/>
      <c r="G146" s="12"/>
    </row>
    <row r="147" spans="2:7" ht="14.25">
      <c r="B147" s="12"/>
      <c r="C147" s="12"/>
      <c r="D147" s="12"/>
      <c r="E147" s="12"/>
      <c r="F147" s="12"/>
      <c r="G147" s="12"/>
    </row>
    <row r="148" spans="2:7" ht="14.25">
      <c r="B148" s="12"/>
      <c r="C148" s="12"/>
      <c r="D148" s="12"/>
      <c r="E148" s="12"/>
      <c r="F148" s="12"/>
      <c r="G148" s="12"/>
    </row>
    <row r="149" spans="2:7" ht="14.25">
      <c r="B149" s="12"/>
      <c r="C149" s="12"/>
      <c r="D149" s="12"/>
      <c r="E149" s="12"/>
      <c r="F149" s="12"/>
      <c r="G149" s="12"/>
    </row>
    <row r="150" spans="2:7" ht="14.25">
      <c r="B150" s="12"/>
      <c r="C150" s="12"/>
      <c r="D150" s="12"/>
      <c r="E150" s="12"/>
      <c r="F150" s="12"/>
      <c r="G150" s="12"/>
    </row>
    <row r="151" spans="2:7" ht="14.25">
      <c r="B151" s="12"/>
      <c r="C151" s="12"/>
      <c r="D151" s="12"/>
      <c r="E151" s="12"/>
      <c r="F151" s="12"/>
      <c r="G151" s="12"/>
    </row>
    <row r="152" spans="2:7" ht="14.25">
      <c r="B152" s="12"/>
      <c r="C152" s="12"/>
      <c r="D152" s="12"/>
      <c r="E152" s="12"/>
      <c r="F152" s="12"/>
      <c r="G152" s="12"/>
    </row>
    <row r="153" spans="2:7" ht="14.25">
      <c r="B153" s="12"/>
      <c r="C153" s="12"/>
      <c r="D153" s="12"/>
      <c r="E153" s="12"/>
      <c r="F153" s="12"/>
      <c r="G153" s="12"/>
    </row>
    <row r="154" spans="2:7" ht="14.25">
      <c r="B154" s="12"/>
      <c r="C154" s="12"/>
      <c r="D154" s="12"/>
      <c r="E154" s="12"/>
      <c r="F154" s="12"/>
      <c r="G154" s="12"/>
    </row>
    <row r="155" spans="2:7" ht="14.25">
      <c r="B155" s="12"/>
      <c r="C155" s="12"/>
      <c r="D155" s="12"/>
      <c r="E155" s="12"/>
      <c r="F155" s="12"/>
      <c r="G155" s="12"/>
    </row>
    <row r="156" spans="2:7" ht="14.25">
      <c r="B156" s="12"/>
      <c r="C156" s="12"/>
      <c r="D156" s="12"/>
      <c r="E156" s="12"/>
      <c r="F156" s="12"/>
      <c r="G156" s="12"/>
    </row>
    <row r="157" spans="2:7" ht="14.25">
      <c r="B157" s="12"/>
      <c r="C157" s="12"/>
      <c r="D157" s="12"/>
      <c r="E157" s="12"/>
      <c r="F157" s="12"/>
      <c r="G157" s="12"/>
    </row>
    <row r="158" spans="2:7" ht="14.25">
      <c r="B158" s="12"/>
      <c r="C158" s="12"/>
      <c r="D158" s="12"/>
      <c r="E158" s="12"/>
      <c r="F158" s="12"/>
      <c r="G158" s="12"/>
    </row>
    <row r="159" spans="2:7" ht="14.25">
      <c r="B159" s="12"/>
      <c r="C159" s="12"/>
      <c r="D159" s="12"/>
      <c r="E159" s="12"/>
      <c r="F159" s="12"/>
      <c r="G159" s="12"/>
    </row>
    <row r="160" spans="2:7" ht="14.25">
      <c r="B160" s="12"/>
      <c r="C160" s="12"/>
      <c r="D160" s="12"/>
      <c r="E160" s="12"/>
      <c r="F160" s="12"/>
      <c r="G160" s="12"/>
    </row>
    <row r="161" spans="2:7" ht="14.25">
      <c r="B161" s="12"/>
      <c r="C161" s="12"/>
      <c r="D161" s="12"/>
      <c r="E161" s="12"/>
      <c r="F161" s="12"/>
      <c r="G161" s="12"/>
    </row>
    <row r="162" spans="2:7" ht="14.25">
      <c r="B162" s="12"/>
      <c r="C162" s="12"/>
      <c r="D162" s="12"/>
      <c r="E162" s="12"/>
      <c r="F162" s="12"/>
      <c r="G162" s="12"/>
    </row>
    <row r="163" spans="2:7" ht="14.25">
      <c r="B163" s="12"/>
      <c r="C163" s="12"/>
      <c r="D163" s="12"/>
      <c r="E163" s="12"/>
      <c r="F163" s="12"/>
      <c r="G163" s="12"/>
    </row>
    <row r="164" spans="2:7" ht="14.25">
      <c r="B164" s="12"/>
      <c r="C164" s="12"/>
      <c r="D164" s="12"/>
      <c r="E164" s="12"/>
      <c r="F164" s="12"/>
      <c r="G164" s="12"/>
    </row>
    <row r="165" spans="2:7" ht="14.25">
      <c r="B165" s="12"/>
      <c r="C165" s="12"/>
      <c r="D165" s="12"/>
      <c r="E165" s="12"/>
      <c r="F165" s="12"/>
      <c r="G165" s="12"/>
    </row>
    <row r="166" spans="2:7" ht="14.25">
      <c r="B166" s="12"/>
      <c r="C166" s="12"/>
      <c r="D166" s="12"/>
      <c r="E166" s="12"/>
      <c r="F166" s="12"/>
      <c r="G166" s="12"/>
    </row>
    <row r="167" spans="2:7" ht="14.25">
      <c r="B167" s="12"/>
      <c r="C167" s="12"/>
      <c r="D167" s="12"/>
      <c r="E167" s="12"/>
      <c r="F167" s="12"/>
      <c r="G167" s="12"/>
    </row>
    <row r="168" spans="2:7" ht="14.25">
      <c r="B168" s="12"/>
      <c r="C168" s="12"/>
      <c r="D168" s="12"/>
      <c r="E168" s="12"/>
      <c r="F168" s="12"/>
      <c r="G168" s="12"/>
    </row>
    <row r="169" spans="2:7" ht="14.25">
      <c r="B169" s="12"/>
      <c r="C169" s="12"/>
      <c r="D169" s="12"/>
      <c r="E169" s="12"/>
      <c r="F169" s="12"/>
      <c r="G169" s="12"/>
    </row>
    <row r="170" spans="2:7" ht="14.25">
      <c r="B170" s="12"/>
      <c r="C170" s="12"/>
      <c r="D170" s="12"/>
      <c r="E170" s="12"/>
      <c r="F170" s="12"/>
      <c r="G170" s="12"/>
    </row>
    <row r="171" spans="2:7" ht="14.25">
      <c r="B171" s="12"/>
      <c r="C171" s="12"/>
      <c r="D171" s="12"/>
      <c r="E171" s="12"/>
      <c r="F171" s="12"/>
      <c r="G171" s="12"/>
    </row>
    <row r="172" spans="2:7" ht="14.25">
      <c r="B172" s="12"/>
      <c r="C172" s="12"/>
      <c r="D172" s="12"/>
      <c r="E172" s="12"/>
      <c r="F172" s="12"/>
      <c r="G172" s="12"/>
    </row>
    <row r="173" spans="2:7" ht="14.25">
      <c r="B173" s="12"/>
      <c r="C173" s="12"/>
      <c r="D173" s="12"/>
      <c r="E173" s="12"/>
      <c r="F173" s="12"/>
      <c r="G173" s="12"/>
    </row>
    <row r="174" spans="2:7" ht="14.25">
      <c r="B174" s="12"/>
      <c r="C174" s="12"/>
      <c r="D174" s="12"/>
      <c r="E174" s="12"/>
      <c r="F174" s="12"/>
      <c r="G174" s="12"/>
    </row>
    <row r="175" spans="2:7" ht="14.25">
      <c r="B175" s="12"/>
      <c r="C175" s="12"/>
      <c r="D175" s="12"/>
      <c r="E175" s="12"/>
      <c r="F175" s="12"/>
      <c r="G175" s="12"/>
    </row>
    <row r="176" spans="2:7" ht="14.25">
      <c r="B176" s="12"/>
      <c r="C176" s="12"/>
      <c r="D176" s="12"/>
      <c r="E176" s="12"/>
      <c r="F176" s="12"/>
      <c r="G176" s="12"/>
    </row>
    <row r="177" spans="2:7" ht="14.25">
      <c r="B177" s="12"/>
      <c r="C177" s="12"/>
      <c r="D177" s="12"/>
      <c r="E177" s="12"/>
      <c r="F177" s="12"/>
      <c r="G177" s="12"/>
    </row>
    <row r="178" spans="2:7" ht="14.25">
      <c r="B178" s="12"/>
      <c r="C178" s="12"/>
      <c r="D178" s="12"/>
      <c r="E178" s="12"/>
      <c r="F178" s="12"/>
      <c r="G178" s="12"/>
    </row>
    <row r="179" spans="2:7" ht="14.25">
      <c r="B179" s="12"/>
      <c r="C179" s="12"/>
      <c r="D179" s="12"/>
      <c r="E179" s="12"/>
      <c r="F179" s="12"/>
      <c r="G179" s="12"/>
    </row>
    <row r="180" spans="2:7" ht="14.25">
      <c r="B180" s="12"/>
      <c r="C180" s="12"/>
      <c r="D180" s="12"/>
      <c r="E180" s="12"/>
      <c r="F180" s="12"/>
      <c r="G180" s="12"/>
    </row>
    <row r="181" spans="2:7" ht="14.25">
      <c r="B181" s="12"/>
      <c r="C181" s="12"/>
      <c r="D181" s="12"/>
      <c r="E181" s="12"/>
      <c r="F181" s="12"/>
      <c r="G181" s="12"/>
    </row>
    <row r="182" spans="2:7" ht="14.25">
      <c r="B182" s="12"/>
      <c r="C182" s="12"/>
      <c r="D182" s="12"/>
      <c r="E182" s="12"/>
      <c r="F182" s="12"/>
      <c r="G182" s="12"/>
    </row>
    <row r="183" spans="2:7" ht="14.25">
      <c r="B183" s="12"/>
      <c r="C183" s="12"/>
      <c r="D183" s="12"/>
      <c r="E183" s="12"/>
      <c r="F183" s="12"/>
      <c r="G183" s="12"/>
    </row>
    <row r="184" spans="2:7" ht="14.25">
      <c r="B184" s="12"/>
      <c r="C184" s="12"/>
      <c r="D184" s="12"/>
      <c r="E184" s="12"/>
      <c r="F184" s="12"/>
      <c r="G184" s="12"/>
    </row>
    <row r="185" spans="2:7" ht="14.25">
      <c r="B185" s="12"/>
      <c r="C185" s="12"/>
      <c r="D185" s="12"/>
      <c r="E185" s="12"/>
      <c r="F185" s="12"/>
      <c r="G185" s="12"/>
    </row>
    <row r="186" spans="2:7" ht="14.25">
      <c r="B186" s="12"/>
      <c r="C186" s="12"/>
      <c r="D186" s="12"/>
      <c r="E186" s="12"/>
      <c r="F186" s="12"/>
      <c r="G186" s="12"/>
    </row>
    <row r="187" spans="2:7" ht="14.25">
      <c r="B187" s="12"/>
      <c r="C187" s="12"/>
      <c r="D187" s="12"/>
      <c r="E187" s="12"/>
      <c r="F187" s="12"/>
      <c r="G187" s="12"/>
    </row>
    <row r="188" spans="2:7" ht="14.25">
      <c r="B188" s="12"/>
      <c r="C188" s="12"/>
      <c r="D188" s="12"/>
      <c r="E188" s="12"/>
      <c r="F188" s="12"/>
      <c r="G188" s="12"/>
    </row>
    <row r="189" spans="2:7" ht="14.25">
      <c r="B189" s="12"/>
      <c r="C189" s="12"/>
      <c r="D189" s="12"/>
      <c r="E189" s="12"/>
      <c r="F189" s="12"/>
      <c r="G189" s="12"/>
    </row>
    <row r="190" spans="2:7" ht="14.25">
      <c r="B190" s="12"/>
      <c r="C190" s="12"/>
      <c r="D190" s="12"/>
      <c r="E190" s="12"/>
      <c r="F190" s="12"/>
      <c r="G190" s="12"/>
    </row>
    <row r="191" spans="2:7" ht="14.25">
      <c r="B191" s="12"/>
      <c r="C191" s="12"/>
      <c r="D191" s="12"/>
      <c r="E191" s="12"/>
      <c r="F191" s="12"/>
      <c r="G191" s="12"/>
    </row>
    <row r="192" spans="2:7" ht="14.25">
      <c r="B192" s="12"/>
      <c r="C192" s="12"/>
      <c r="D192" s="12"/>
      <c r="E192" s="12"/>
      <c r="F192" s="12"/>
      <c r="G192" s="12"/>
    </row>
    <row r="193" spans="2:7" ht="14.25">
      <c r="B193" s="12"/>
      <c r="C193" s="12"/>
      <c r="D193" s="12"/>
      <c r="E193" s="12"/>
      <c r="F193" s="12"/>
      <c r="G193" s="12"/>
    </row>
  </sheetData>
  <mergeCells count="3">
    <mergeCell ref="E66:G69"/>
    <mergeCell ref="E19:G22"/>
    <mergeCell ref="E43:G4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C1" sqref="C1"/>
    </sheetView>
  </sheetViews>
  <sheetFormatPr defaultColWidth="9.00390625" defaultRowHeight="13.5"/>
  <cols>
    <col min="2" max="2" width="15.625" style="0" customWidth="1"/>
  </cols>
  <sheetData>
    <row r="1" spans="2:10" ht="24">
      <c r="B1" s="151"/>
      <c r="C1" s="152"/>
      <c r="D1" s="152"/>
      <c r="E1" s="152"/>
      <c r="F1" s="152" t="s">
        <v>97</v>
      </c>
      <c r="G1" s="152"/>
      <c r="H1" s="152"/>
      <c r="I1" s="153"/>
      <c r="J1" s="25"/>
    </row>
    <row r="2" spans="2:10" ht="13.5">
      <c r="B2" s="26"/>
      <c r="C2" s="26"/>
      <c r="D2" s="26"/>
      <c r="E2" s="26"/>
      <c r="F2" s="26"/>
      <c r="G2" s="26"/>
      <c r="H2" s="26"/>
      <c r="I2" s="26"/>
      <c r="J2" s="26"/>
    </row>
    <row r="3" spans="2:10" ht="13.5">
      <c r="B3" s="26"/>
      <c r="C3" s="26"/>
      <c r="D3" s="26"/>
      <c r="E3" s="26"/>
      <c r="F3" s="26"/>
      <c r="G3" s="26"/>
      <c r="H3" s="26"/>
      <c r="I3" s="26"/>
      <c r="J3" s="26"/>
    </row>
    <row r="4" spans="2:10" ht="13.5">
      <c r="B4" s="26"/>
      <c r="C4" s="26"/>
      <c r="D4" s="26"/>
      <c r="E4" s="26"/>
      <c r="F4" s="26"/>
      <c r="G4" s="26"/>
      <c r="H4" s="26"/>
      <c r="I4" s="26"/>
      <c r="J4" s="26"/>
    </row>
    <row r="5" spans="2:10" ht="18">
      <c r="B5" s="27" t="s">
        <v>98</v>
      </c>
      <c r="C5" s="1"/>
      <c r="D5" s="28"/>
      <c r="E5" s="28"/>
      <c r="F5" s="28"/>
      <c r="G5" s="28"/>
      <c r="H5" s="28"/>
      <c r="I5" s="28"/>
      <c r="J5" s="26"/>
    </row>
    <row r="6" spans="2:10" ht="15.75" thickBot="1">
      <c r="B6" s="29"/>
      <c r="C6" s="29"/>
      <c r="D6" s="30"/>
      <c r="E6" s="30"/>
      <c r="F6" s="30"/>
      <c r="G6" s="155" t="s">
        <v>78</v>
      </c>
      <c r="H6" s="30"/>
      <c r="I6" s="199"/>
      <c r="J6" s="26"/>
    </row>
    <row r="7" spans="2:10" ht="15">
      <c r="B7" s="200"/>
      <c r="C7" s="201">
        <v>1995</v>
      </c>
      <c r="D7" s="201">
        <v>2000</v>
      </c>
      <c r="E7" s="201">
        <v>2005</v>
      </c>
      <c r="F7" s="201">
        <v>2006</v>
      </c>
      <c r="G7" s="201">
        <v>2007</v>
      </c>
      <c r="H7" s="201">
        <v>2008</v>
      </c>
      <c r="I7" s="202">
        <v>2008</v>
      </c>
      <c r="J7" s="26"/>
    </row>
    <row r="8" spans="2:10" ht="15">
      <c r="B8" s="203"/>
      <c r="C8" s="32"/>
      <c r="D8" s="33"/>
      <c r="E8" s="33"/>
      <c r="F8" s="33"/>
      <c r="G8" s="34"/>
      <c r="H8" s="34"/>
      <c r="I8" s="187" t="s">
        <v>144</v>
      </c>
      <c r="J8" s="26"/>
    </row>
    <row r="9" spans="2:10" ht="15">
      <c r="B9" s="204" t="s">
        <v>116</v>
      </c>
      <c r="C9" s="35">
        <v>12.006</v>
      </c>
      <c r="D9" s="36">
        <v>0.887</v>
      </c>
      <c r="E9" s="36">
        <v>0.002</v>
      </c>
      <c r="F9" s="175">
        <v>0.002</v>
      </c>
      <c r="G9" s="176">
        <v>0.002</v>
      </c>
      <c r="H9" s="176">
        <v>0.002</v>
      </c>
      <c r="I9" s="190">
        <f>H9/H$13</f>
        <v>9.793360101850943E-05</v>
      </c>
      <c r="J9" s="26"/>
    </row>
    <row r="10" spans="2:10" ht="15">
      <c r="B10" s="188" t="s">
        <v>1</v>
      </c>
      <c r="C10" s="36">
        <v>48.852</v>
      </c>
      <c r="D10" s="36">
        <v>25.067</v>
      </c>
      <c r="E10" s="36">
        <v>14.106</v>
      </c>
      <c r="F10" s="175">
        <v>13.804</v>
      </c>
      <c r="G10" s="176">
        <v>13.655</v>
      </c>
      <c r="H10" s="176">
        <v>10.49</v>
      </c>
      <c r="I10" s="190">
        <f>H10/H$13</f>
        <v>0.513661737342082</v>
      </c>
      <c r="J10" s="26"/>
    </row>
    <row r="11" spans="2:10" ht="15">
      <c r="B11" s="188" t="s">
        <v>129</v>
      </c>
      <c r="C11" s="36">
        <v>24.196</v>
      </c>
      <c r="D11" s="36">
        <v>17.486</v>
      </c>
      <c r="E11" s="36">
        <v>8.386</v>
      </c>
      <c r="F11" s="175">
        <v>8.592</v>
      </c>
      <c r="G11" s="176">
        <v>9.17</v>
      </c>
      <c r="H11" s="176">
        <v>7.516</v>
      </c>
      <c r="I11" s="190">
        <f>H11/H$13</f>
        <v>0.36803447262755845</v>
      </c>
      <c r="J11" s="26"/>
    </row>
    <row r="12" spans="2:10" ht="15">
      <c r="B12" s="171" t="s">
        <v>82</v>
      </c>
      <c r="C12" s="43">
        <v>7.453</v>
      </c>
      <c r="D12" s="43">
        <v>5.1540000000000035</v>
      </c>
      <c r="E12" s="43">
        <v>3.7489999999999988</v>
      </c>
      <c r="F12" s="175">
        <v>3.25</v>
      </c>
      <c r="G12" s="37">
        <v>2.948</v>
      </c>
      <c r="H12" s="37">
        <v>2.414</v>
      </c>
      <c r="I12" s="195">
        <f>H12/H$13</f>
        <v>0.1182058564293409</v>
      </c>
      <c r="J12" s="26"/>
    </row>
    <row r="13" spans="2:10" ht="15.75" thickBot="1">
      <c r="B13" s="196" t="s">
        <v>101</v>
      </c>
      <c r="C13" s="205">
        <v>92.508</v>
      </c>
      <c r="D13" s="205">
        <v>48.594</v>
      </c>
      <c r="E13" s="205">
        <v>26.243</v>
      </c>
      <c r="F13" s="206">
        <f>SUM(F9:F12)</f>
        <v>25.648000000000003</v>
      </c>
      <c r="G13" s="207">
        <f>SUM(G9:G12)</f>
        <v>25.775</v>
      </c>
      <c r="H13" s="207">
        <f>SUM(H9:H12)</f>
        <v>20.422000000000004</v>
      </c>
      <c r="I13" s="208">
        <f>H13/H$13</f>
        <v>1</v>
      </c>
      <c r="J13" s="26"/>
    </row>
    <row r="14" spans="2:10" ht="13.5">
      <c r="B14" s="26"/>
      <c r="C14" s="26"/>
      <c r="D14" s="26"/>
      <c r="E14" s="26"/>
      <c r="F14" s="26"/>
      <c r="G14" s="26"/>
      <c r="H14" s="26"/>
      <c r="I14" s="26"/>
      <c r="J14" s="26"/>
    </row>
    <row r="15" spans="2:10" ht="13.5">
      <c r="B15" s="26"/>
      <c r="C15" s="26"/>
      <c r="D15" s="26"/>
      <c r="E15" s="26"/>
      <c r="F15" s="26"/>
      <c r="G15" s="26"/>
      <c r="H15" s="26"/>
      <c r="I15" s="26"/>
      <c r="J15" s="26"/>
    </row>
    <row r="16" spans="2:10" ht="13.5">
      <c r="B16" s="26" t="s">
        <v>115</v>
      </c>
      <c r="C16" s="26"/>
      <c r="D16" s="26"/>
      <c r="E16" s="26"/>
      <c r="F16" s="26"/>
      <c r="G16" s="26"/>
      <c r="H16" s="26"/>
      <c r="I16" s="26"/>
      <c r="J16" s="26"/>
    </row>
    <row r="17" spans="2:10" ht="13.5"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13.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3.5">
      <c r="B19" s="26"/>
      <c r="C19" s="26"/>
      <c r="D19" s="26"/>
      <c r="E19" s="26"/>
      <c r="F19" s="26"/>
      <c r="G19" s="26"/>
      <c r="H19" s="26"/>
      <c r="I19" s="26"/>
      <c r="J19" s="187"/>
    </row>
    <row r="20" spans="2:10" ht="13.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21">
      <c r="B21" s="27" t="s">
        <v>100</v>
      </c>
      <c r="C21" s="26"/>
      <c r="D21" s="26"/>
      <c r="E21" s="26"/>
      <c r="F21" s="26"/>
      <c r="G21" s="26"/>
      <c r="H21" s="26"/>
      <c r="I21" s="26"/>
      <c r="J21" s="26"/>
    </row>
    <row r="22" spans="2:10" ht="13.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5.75" thickBot="1">
      <c r="B23" s="38"/>
      <c r="C23" s="39"/>
      <c r="D23" s="40"/>
      <c r="E23" s="40"/>
      <c r="F23" s="40"/>
      <c r="G23" s="155" t="s">
        <v>78</v>
      </c>
      <c r="H23" s="26"/>
      <c r="I23" s="41"/>
      <c r="J23" s="26"/>
    </row>
    <row r="24" spans="2:10" ht="15">
      <c r="B24" s="200"/>
      <c r="C24" s="209">
        <v>1995</v>
      </c>
      <c r="D24" s="201">
        <v>2000</v>
      </c>
      <c r="E24" s="201">
        <v>2005</v>
      </c>
      <c r="F24" s="201">
        <v>2006</v>
      </c>
      <c r="G24" s="201">
        <v>2007</v>
      </c>
      <c r="H24" s="201">
        <v>2008</v>
      </c>
      <c r="I24" s="238">
        <v>2008</v>
      </c>
      <c r="J24" s="26"/>
    </row>
    <row r="25" spans="2:10" ht="15" customHeight="1">
      <c r="B25" s="210"/>
      <c r="C25" s="42"/>
      <c r="D25" s="33"/>
      <c r="E25" s="33"/>
      <c r="F25" s="33"/>
      <c r="G25" s="34"/>
      <c r="H25" s="237"/>
      <c r="I25" s="187" t="s">
        <v>144</v>
      </c>
      <c r="J25" s="26"/>
    </row>
    <row r="26" spans="2:10" ht="15">
      <c r="B26" s="119" t="s">
        <v>81</v>
      </c>
      <c r="C26" s="43">
        <v>11.755</v>
      </c>
      <c r="D26" s="43">
        <v>8.382</v>
      </c>
      <c r="E26" s="43">
        <v>4.843</v>
      </c>
      <c r="F26" s="44">
        <v>5.247</v>
      </c>
      <c r="G26" s="211">
        <v>5.582</v>
      </c>
      <c r="H26" s="211">
        <v>4.264</v>
      </c>
      <c r="I26" s="190">
        <v>0.23678708359777983</v>
      </c>
      <c r="J26" s="26"/>
    </row>
    <row r="27" spans="2:10" ht="15">
      <c r="B27" s="119" t="s">
        <v>17</v>
      </c>
      <c r="C27" s="43">
        <v>45.287</v>
      </c>
      <c r="D27" s="43">
        <v>14.354</v>
      </c>
      <c r="E27" s="43">
        <v>4.203</v>
      </c>
      <c r="F27" s="44">
        <v>4.697</v>
      </c>
      <c r="G27" s="211">
        <v>5.133</v>
      </c>
      <c r="H27" s="211">
        <v>3.803</v>
      </c>
      <c r="I27" s="190">
        <v>0.21118697910937068</v>
      </c>
      <c r="J27" s="26"/>
    </row>
    <row r="28" spans="2:10" ht="15">
      <c r="B28" s="188" t="s">
        <v>102</v>
      </c>
      <c r="C28" s="43">
        <v>5.261</v>
      </c>
      <c r="D28" s="43">
        <v>7.566</v>
      </c>
      <c r="E28" s="43">
        <v>3.828</v>
      </c>
      <c r="F28" s="44">
        <v>4.463</v>
      </c>
      <c r="G28" s="211">
        <v>3.906</v>
      </c>
      <c r="H28" s="211">
        <v>2.704</v>
      </c>
      <c r="I28" s="190">
        <v>0.1501576627693238</v>
      </c>
      <c r="J28" s="26"/>
    </row>
    <row r="29" spans="2:10" ht="15">
      <c r="B29" s="188" t="s">
        <v>130</v>
      </c>
      <c r="C29" s="43">
        <v>3.72</v>
      </c>
      <c r="D29" s="43">
        <v>0.208</v>
      </c>
      <c r="E29" s="43">
        <v>0.74</v>
      </c>
      <c r="F29" s="44">
        <v>1.451</v>
      </c>
      <c r="G29" s="211">
        <v>1.746</v>
      </c>
      <c r="H29" s="211">
        <v>1.626</v>
      </c>
      <c r="I29" s="190">
        <v>0.09029451170965994</v>
      </c>
      <c r="J29" s="26"/>
    </row>
    <row r="30" spans="2:10" ht="17.25">
      <c r="B30" s="188" t="s">
        <v>104</v>
      </c>
      <c r="C30" s="36" t="s">
        <v>2</v>
      </c>
      <c r="D30" s="43">
        <v>2.487</v>
      </c>
      <c r="E30" s="43">
        <v>1.55</v>
      </c>
      <c r="F30" s="44">
        <v>2.519</v>
      </c>
      <c r="G30" s="211">
        <v>2.396</v>
      </c>
      <c r="H30" s="211">
        <v>1.534</v>
      </c>
      <c r="I30" s="190">
        <v>0.08518559714798177</v>
      </c>
      <c r="J30" s="26"/>
    </row>
    <row r="31" spans="2:10" ht="15">
      <c r="B31" s="119" t="s">
        <v>24</v>
      </c>
      <c r="C31" s="43">
        <v>3.435</v>
      </c>
      <c r="D31" s="43">
        <v>1.848</v>
      </c>
      <c r="E31" s="43">
        <v>1.074</v>
      </c>
      <c r="F31" s="44">
        <v>1.853</v>
      </c>
      <c r="G31" s="211">
        <v>1.266</v>
      </c>
      <c r="H31" s="211">
        <v>1.291</v>
      </c>
      <c r="I31" s="190">
        <v>0.07169139890354918</v>
      </c>
      <c r="J31" s="26"/>
    </row>
    <row r="32" spans="2:10" ht="15">
      <c r="B32" s="188" t="s">
        <v>105</v>
      </c>
      <c r="C32" s="43">
        <v>0.801</v>
      </c>
      <c r="D32" s="43">
        <v>0.519</v>
      </c>
      <c r="E32" s="43">
        <v>0.337</v>
      </c>
      <c r="F32" s="44">
        <v>0.606</v>
      </c>
      <c r="G32" s="211">
        <v>0.798</v>
      </c>
      <c r="H32" s="211">
        <v>1.107</v>
      </c>
      <c r="I32" s="190">
        <v>0.06147356978019283</v>
      </c>
      <c r="J32" s="26"/>
    </row>
    <row r="33" spans="2:10" ht="15">
      <c r="B33" s="188" t="s">
        <v>106</v>
      </c>
      <c r="C33" s="43">
        <v>6.157</v>
      </c>
      <c r="D33" s="43">
        <v>3.467</v>
      </c>
      <c r="E33" s="43">
        <v>2.214</v>
      </c>
      <c r="F33" s="44">
        <v>0.108</v>
      </c>
      <c r="G33" s="211">
        <v>0.115</v>
      </c>
      <c r="H33" s="211">
        <v>0.022</v>
      </c>
      <c r="I33" s="190">
        <v>0.001221696960401303</v>
      </c>
      <c r="J33" s="26"/>
    </row>
    <row r="34" spans="2:10" ht="15">
      <c r="B34" s="188" t="s">
        <v>107</v>
      </c>
      <c r="C34" s="43">
        <v>3.425</v>
      </c>
      <c r="D34" s="43">
        <v>2.613</v>
      </c>
      <c r="E34" s="43">
        <v>2.41</v>
      </c>
      <c r="F34" s="44">
        <v>0.89</v>
      </c>
      <c r="G34" s="211">
        <v>0.039</v>
      </c>
      <c r="H34" s="211">
        <v>0</v>
      </c>
      <c r="I34" s="190">
        <v>0</v>
      </c>
      <c r="J34" s="26"/>
    </row>
    <row r="35" spans="2:10" ht="15">
      <c r="B35" s="171" t="s">
        <v>82</v>
      </c>
      <c r="C35" s="43">
        <v>5.213000000000006</v>
      </c>
      <c r="D35" s="43">
        <v>1.9960000000000022</v>
      </c>
      <c r="E35" s="43">
        <v>1.2940000000000005</v>
      </c>
      <c r="F35" s="45">
        <f>F36-F26-F27-F28-F29-F30-F31-F32-F33-F34</f>
        <v>0.5642187000000024</v>
      </c>
      <c r="G35" s="45">
        <f>G36-G26-G27-G28-G29-G30-G31-G32-G33-G34</f>
        <v>1.8467519999999995</v>
      </c>
      <c r="H35" s="45">
        <f>H36-H26-H27-H28-H29-H30-H31-H32-H33-H34</f>
        <v>1.6567390000000008</v>
      </c>
      <c r="I35" s="195">
        <v>0.09200150002174068</v>
      </c>
      <c r="J35" s="26"/>
    </row>
    <row r="36" spans="2:10" ht="15.75" thickBot="1">
      <c r="B36" s="196" t="s">
        <v>101</v>
      </c>
      <c r="C36" s="212">
        <v>85.054</v>
      </c>
      <c r="D36" s="212">
        <v>43.44</v>
      </c>
      <c r="E36" s="212">
        <v>22.493</v>
      </c>
      <c r="F36" s="213">
        <v>22.3982187</v>
      </c>
      <c r="G36" s="214">
        <v>22.827752</v>
      </c>
      <c r="H36" s="214">
        <v>18.007739</v>
      </c>
      <c r="I36" s="198">
        <v>1</v>
      </c>
      <c r="J36" s="26"/>
    </row>
    <row r="37" spans="2:10" ht="13.5">
      <c r="B37" s="26"/>
      <c r="C37" s="46"/>
      <c r="D37" s="46"/>
      <c r="E37" s="47"/>
      <c r="F37" s="47"/>
      <c r="G37" s="47"/>
      <c r="H37" s="48"/>
      <c r="I37" s="49"/>
      <c r="J37" s="26"/>
    </row>
    <row r="38" spans="2:10" ht="13.5">
      <c r="B38" s="26"/>
      <c r="C38" s="46"/>
      <c r="D38" s="46"/>
      <c r="E38" s="47"/>
      <c r="F38" s="47"/>
      <c r="G38" s="47"/>
      <c r="H38" s="47"/>
      <c r="I38" s="26"/>
      <c r="J38" s="26"/>
    </row>
    <row r="39" spans="2:10" ht="14.25">
      <c r="B39" s="50" t="s">
        <v>3</v>
      </c>
      <c r="C39" s="46"/>
      <c r="D39" s="46"/>
      <c r="E39" s="47" t="s">
        <v>142</v>
      </c>
      <c r="F39" s="239" t="s">
        <v>143</v>
      </c>
      <c r="G39" s="47"/>
      <c r="H39" s="47"/>
      <c r="I39" s="26"/>
      <c r="J39" s="26"/>
    </row>
    <row r="40" spans="2:10" ht="14.25">
      <c r="B40" s="50" t="s">
        <v>4</v>
      </c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33" t="s">
        <v>140</v>
      </c>
      <c r="B41" s="51" t="s">
        <v>136</v>
      </c>
      <c r="C41" s="179" t="s">
        <v>141</v>
      </c>
      <c r="D41" s="26"/>
      <c r="E41" s="26"/>
      <c r="F41" s="26"/>
      <c r="G41" s="26"/>
      <c r="H41" s="26"/>
      <c r="I41" s="26"/>
      <c r="J41" s="26"/>
    </row>
    <row r="42" spans="2:10" ht="13.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3.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3.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3.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8.75">
      <c r="B46" s="52" t="s">
        <v>145</v>
      </c>
      <c r="C46" s="26"/>
      <c r="D46" s="26"/>
      <c r="E46" s="26"/>
      <c r="F46" s="26"/>
      <c r="G46" s="26"/>
      <c r="H46" s="26"/>
      <c r="I46" s="26"/>
      <c r="J46" s="26"/>
    </row>
    <row r="47" spans="2:10" ht="14.25" thickBot="1">
      <c r="B47" s="180"/>
      <c r="C47" s="180"/>
      <c r="D47" s="180"/>
      <c r="E47" s="180"/>
      <c r="F47" s="180"/>
      <c r="G47" s="155" t="s">
        <v>99</v>
      </c>
      <c r="H47" s="181"/>
      <c r="I47" s="182"/>
      <c r="J47" s="26"/>
    </row>
    <row r="48" spans="2:10" ht="14.25">
      <c r="B48" s="183"/>
      <c r="C48" s="184">
        <v>1990</v>
      </c>
      <c r="D48" s="184">
        <v>1995</v>
      </c>
      <c r="E48" s="184">
        <v>2000</v>
      </c>
      <c r="F48" s="184">
        <v>2005</v>
      </c>
      <c r="G48" s="184">
        <v>2006</v>
      </c>
      <c r="H48" s="184">
        <v>2007</v>
      </c>
      <c r="I48" s="185">
        <v>2007</v>
      </c>
      <c r="J48" s="26"/>
    </row>
    <row r="49" spans="2:10" ht="14.25">
      <c r="B49" s="186"/>
      <c r="C49" s="53"/>
      <c r="D49" s="53"/>
      <c r="E49" s="53"/>
      <c r="F49" s="53"/>
      <c r="G49" s="53"/>
      <c r="H49" s="53"/>
      <c r="I49" s="187" t="s">
        <v>144</v>
      </c>
      <c r="J49" s="26"/>
    </row>
    <row r="50" spans="2:10" ht="14.25">
      <c r="B50" s="188" t="s">
        <v>108</v>
      </c>
      <c r="C50" s="189">
        <v>35.111</v>
      </c>
      <c r="D50" s="189">
        <v>266.079</v>
      </c>
      <c r="E50" s="189">
        <v>334.129</v>
      </c>
      <c r="F50" s="189">
        <v>345.057</v>
      </c>
      <c r="G50" s="189">
        <v>378.196</v>
      </c>
      <c r="H50" s="189">
        <v>414.111</v>
      </c>
      <c r="I50" s="190">
        <v>0.42169647621413997</v>
      </c>
      <c r="J50" s="26"/>
    </row>
    <row r="51" spans="2:10" ht="14.25">
      <c r="B51" s="119" t="s">
        <v>21</v>
      </c>
      <c r="C51" s="189">
        <v>29.363</v>
      </c>
      <c r="D51" s="189">
        <v>43.817</v>
      </c>
      <c r="E51" s="189">
        <v>68.486</v>
      </c>
      <c r="F51" s="189">
        <v>104.451</v>
      </c>
      <c r="G51" s="189">
        <v>112.057</v>
      </c>
      <c r="H51" s="189">
        <v>108</v>
      </c>
      <c r="I51" s="190">
        <v>0.10997828947100444</v>
      </c>
      <c r="J51" s="26"/>
    </row>
    <row r="52" spans="2:10" ht="14.25">
      <c r="B52" s="119" t="s">
        <v>45</v>
      </c>
      <c r="C52" s="189">
        <v>118.758</v>
      </c>
      <c r="D52" s="189">
        <v>125.661</v>
      </c>
      <c r="E52" s="189">
        <v>138.279</v>
      </c>
      <c r="F52" s="189">
        <v>79.908</v>
      </c>
      <c r="G52" s="189">
        <v>79.724</v>
      </c>
      <c r="H52" s="189">
        <v>71.203</v>
      </c>
      <c r="I52" s="190">
        <v>0.07250726060374009</v>
      </c>
      <c r="J52" s="26"/>
    </row>
    <row r="53" spans="2:10" ht="14.25">
      <c r="B53" s="161" t="s">
        <v>80</v>
      </c>
      <c r="C53" s="189">
        <v>76.979</v>
      </c>
      <c r="D53" s="189">
        <v>83.549</v>
      </c>
      <c r="E53" s="189">
        <v>55.992</v>
      </c>
      <c r="F53" s="189">
        <v>52.207</v>
      </c>
      <c r="G53" s="189">
        <v>61.038</v>
      </c>
      <c r="H53" s="189">
        <v>55.016</v>
      </c>
      <c r="I53" s="190">
        <v>0.05602375531052574</v>
      </c>
      <c r="J53" s="26"/>
    </row>
    <row r="54" spans="2:10" ht="14.25">
      <c r="B54" s="119" t="s">
        <v>24</v>
      </c>
      <c r="C54" s="189">
        <v>87.823</v>
      </c>
      <c r="D54" s="189">
        <v>102.236</v>
      </c>
      <c r="E54" s="189">
        <v>79.918</v>
      </c>
      <c r="F54" s="189">
        <v>50.971</v>
      </c>
      <c r="G54" s="189">
        <v>44.561</v>
      </c>
      <c r="H54" s="189">
        <v>45.139</v>
      </c>
      <c r="I54" s="190">
        <v>0.045965833411404346</v>
      </c>
      <c r="J54" s="26"/>
    </row>
    <row r="55" spans="2:10" ht="14.25">
      <c r="B55" s="191" t="s">
        <v>111</v>
      </c>
      <c r="C55" s="189">
        <v>54.313</v>
      </c>
      <c r="D55" s="189">
        <v>34.187</v>
      </c>
      <c r="E55" s="189">
        <v>33.306</v>
      </c>
      <c r="F55" s="189">
        <v>31.154</v>
      </c>
      <c r="G55" s="189">
        <v>35.594</v>
      </c>
      <c r="H55" s="189">
        <v>35.418</v>
      </c>
      <c r="I55" s="190">
        <v>0.03606676904151884</v>
      </c>
      <c r="J55" s="26"/>
    </row>
    <row r="56" spans="2:10" ht="14.25">
      <c r="B56" s="119" t="s">
        <v>26</v>
      </c>
      <c r="C56" s="189">
        <v>31.4</v>
      </c>
      <c r="D56" s="189">
        <v>39.13</v>
      </c>
      <c r="E56" s="189">
        <v>29.522</v>
      </c>
      <c r="F56" s="189">
        <v>26.895</v>
      </c>
      <c r="G56" s="189">
        <v>27.461</v>
      </c>
      <c r="H56" s="189">
        <v>33.135</v>
      </c>
      <c r="I56" s="190">
        <v>0.033741950200201216</v>
      </c>
      <c r="J56" s="26"/>
    </row>
    <row r="57" spans="2:10" ht="14.25">
      <c r="B57" s="191" t="s">
        <v>112</v>
      </c>
      <c r="C57" s="189">
        <v>17.314</v>
      </c>
      <c r="D57" s="189">
        <v>9.287</v>
      </c>
      <c r="E57" s="189">
        <v>22.063</v>
      </c>
      <c r="F57" s="189">
        <v>30.101</v>
      </c>
      <c r="G57" s="189">
        <v>35.207</v>
      </c>
      <c r="H57" s="189">
        <v>28.741</v>
      </c>
      <c r="I57" s="190">
        <v>0.029267463126723504</v>
      </c>
      <c r="J57" s="26"/>
    </row>
    <row r="58" spans="2:10" ht="14.25">
      <c r="B58" s="191" t="s">
        <v>128</v>
      </c>
      <c r="C58" s="189">
        <v>69.33</v>
      </c>
      <c r="D58" s="189">
        <v>9.928</v>
      </c>
      <c r="E58" s="189">
        <v>44.981</v>
      </c>
      <c r="F58" s="189">
        <v>23.79</v>
      </c>
      <c r="G58" s="189">
        <v>24.726</v>
      </c>
      <c r="H58" s="189">
        <v>20.328</v>
      </c>
      <c r="I58" s="190">
        <v>0.02070035804043128</v>
      </c>
      <c r="J58" s="26"/>
    </row>
    <row r="59" spans="2:10" ht="14.25">
      <c r="B59" s="191" t="s">
        <v>110</v>
      </c>
      <c r="C59" s="189">
        <v>31.152</v>
      </c>
      <c r="D59" s="189">
        <v>41.281</v>
      </c>
      <c r="E59" s="189">
        <v>47.342</v>
      </c>
      <c r="F59" s="189">
        <v>20.255</v>
      </c>
      <c r="G59" s="189">
        <v>17.497</v>
      </c>
      <c r="H59" s="189">
        <v>15.912</v>
      </c>
      <c r="I59" s="190">
        <v>0.01620346798206132</v>
      </c>
      <c r="J59" s="26"/>
    </row>
    <row r="60" spans="2:10" ht="14.25">
      <c r="B60" s="192" t="s">
        <v>109</v>
      </c>
      <c r="C60" s="193">
        <v>142.694</v>
      </c>
      <c r="D60" s="193">
        <v>71.007</v>
      </c>
      <c r="E60" s="193">
        <v>27.831</v>
      </c>
      <c r="F60" s="193">
        <v>14.851</v>
      </c>
      <c r="G60" s="193">
        <v>14.535</v>
      </c>
      <c r="H60" s="193">
        <v>14.377</v>
      </c>
      <c r="I60" s="194">
        <v>0.014640350627079916</v>
      </c>
      <c r="J60" s="26"/>
    </row>
    <row r="61" spans="2:10" ht="14.25">
      <c r="B61" s="171" t="s">
        <v>82</v>
      </c>
      <c r="C61" s="54">
        <v>323.206</v>
      </c>
      <c r="D61" s="54">
        <v>424.705</v>
      </c>
      <c r="E61" s="54">
        <v>260.015</v>
      </c>
      <c r="F61" s="54">
        <v>171.125</v>
      </c>
      <c r="G61" s="54">
        <v>162.192</v>
      </c>
      <c r="H61" s="54">
        <v>140.632</v>
      </c>
      <c r="I61" s="195">
        <v>0.1432080259711694</v>
      </c>
      <c r="J61" s="26"/>
    </row>
    <row r="62" spans="2:10" ht="15" thickBot="1">
      <c r="B62" s="196" t="s">
        <v>101</v>
      </c>
      <c r="C62" s="197">
        <v>1017.443</v>
      </c>
      <c r="D62" s="197">
        <v>1250.867</v>
      </c>
      <c r="E62" s="197">
        <v>1141.864</v>
      </c>
      <c r="F62" s="197">
        <v>950.765</v>
      </c>
      <c r="G62" s="197">
        <v>992.7880000000001</v>
      </c>
      <c r="H62" s="197">
        <v>982.012</v>
      </c>
      <c r="I62" s="198">
        <v>1</v>
      </c>
      <c r="J62" s="26"/>
    </row>
    <row r="63" spans="2:10" ht="13.5">
      <c r="B63" s="26"/>
      <c r="C63" s="26"/>
      <c r="D63" s="26"/>
      <c r="E63" s="26"/>
      <c r="F63" s="26"/>
      <c r="G63" s="26"/>
      <c r="H63" s="26"/>
      <c r="I63" s="26"/>
      <c r="J63" s="26"/>
    </row>
    <row r="64" spans="2:10" ht="13.5">
      <c r="B64" s="26"/>
      <c r="C64" s="26"/>
      <c r="D64" s="26"/>
      <c r="E64" s="26"/>
      <c r="F64" s="26"/>
      <c r="G64" s="26"/>
      <c r="H64" s="26"/>
      <c r="I64" s="26"/>
      <c r="J64" s="26"/>
    </row>
    <row r="65" spans="2:10" ht="13.5">
      <c r="B65" s="55" t="s">
        <v>5</v>
      </c>
      <c r="C65" s="26"/>
      <c r="D65" s="26"/>
      <c r="E65" s="26"/>
      <c r="F65" s="26"/>
      <c r="G65" s="26"/>
      <c r="H65" s="26"/>
      <c r="I65" s="26"/>
      <c r="J65" s="26"/>
    </row>
    <row r="66" spans="2:10" ht="13.5">
      <c r="B66" s="26"/>
      <c r="C66" s="26"/>
      <c r="D66" s="26"/>
      <c r="E66" s="26"/>
      <c r="F66" s="26"/>
      <c r="G66" s="26"/>
      <c r="H66" s="26"/>
      <c r="I66" s="26"/>
      <c r="J66" s="26"/>
    </row>
    <row r="67" spans="2:10" ht="13.5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3.5">
      <c r="B68" s="26"/>
      <c r="C68" s="26"/>
      <c r="D68" s="26"/>
      <c r="E68" s="26"/>
      <c r="F68" s="26"/>
      <c r="G68" s="26"/>
      <c r="H68" s="26"/>
      <c r="I68" s="26"/>
      <c r="J68" s="26"/>
    </row>
    <row r="69" spans="2:10" ht="13.5">
      <c r="B69" s="26"/>
      <c r="C69" s="26"/>
      <c r="D69" s="26"/>
      <c r="E69" s="26"/>
      <c r="F69" s="26"/>
      <c r="G69" s="26"/>
      <c r="H69" s="26"/>
      <c r="I69" s="26"/>
      <c r="J69" s="26"/>
    </row>
    <row r="70" spans="2:10" ht="13.5">
      <c r="B70" s="26"/>
      <c r="C70" s="26"/>
      <c r="D70" s="26"/>
      <c r="E70" s="26"/>
      <c r="F70" s="26"/>
      <c r="G70" s="26"/>
      <c r="H70" s="26"/>
      <c r="I70" s="26"/>
      <c r="J70" s="26"/>
    </row>
    <row r="71" spans="2:10" ht="13.5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3.5"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3.5">
      <c r="B73" s="26"/>
      <c r="C73" s="26"/>
      <c r="D73" s="26"/>
      <c r="E73" s="26"/>
      <c r="F73" s="26"/>
      <c r="G73" s="26"/>
      <c r="H73" s="26"/>
      <c r="I73" s="26"/>
      <c r="J73" s="26"/>
    </row>
    <row r="74" spans="2:10" ht="13.5">
      <c r="B74" s="26"/>
      <c r="C74" s="26"/>
      <c r="D74" s="26"/>
      <c r="E74" s="26"/>
      <c r="F74" s="26"/>
      <c r="G74" s="26"/>
      <c r="H74" s="26"/>
      <c r="I74" s="26"/>
      <c r="J74" s="26"/>
    </row>
    <row r="75" spans="2:10" ht="13.5">
      <c r="B75" s="26"/>
      <c r="C75" s="26"/>
      <c r="D75" s="26"/>
      <c r="E75" s="26"/>
      <c r="F75" s="26"/>
      <c r="G75" s="26"/>
      <c r="H75" s="26"/>
      <c r="I75" s="26"/>
      <c r="J75" s="26"/>
    </row>
    <row r="76" spans="2:10" ht="13.5">
      <c r="B76" s="26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6"/>
      <c r="C77" s="26"/>
      <c r="D77" s="26"/>
      <c r="E77" s="26"/>
      <c r="F77" s="26"/>
      <c r="G77" s="26"/>
      <c r="H77" s="26"/>
      <c r="I77" s="26"/>
      <c r="J77" s="26"/>
    </row>
    <row r="78" spans="2:10" ht="13.5">
      <c r="B78" s="26"/>
      <c r="C78" s="26"/>
      <c r="D78" s="26"/>
      <c r="E78" s="26"/>
      <c r="F78" s="26"/>
      <c r="G78" s="26"/>
      <c r="H78" s="26"/>
      <c r="I78" s="26"/>
      <c r="J78" s="26"/>
    </row>
    <row r="79" spans="2:10" ht="13.5">
      <c r="B79" s="26"/>
      <c r="C79" s="26"/>
      <c r="D79" s="26"/>
      <c r="E79" s="26"/>
      <c r="F79" s="26"/>
      <c r="G79" s="26"/>
      <c r="H79" s="26"/>
      <c r="I79" s="26"/>
      <c r="J79" s="26"/>
    </row>
    <row r="80" spans="2:10" ht="13.5"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13.5">
      <c r="B81" s="26"/>
      <c r="C81" s="26"/>
      <c r="D81" s="26"/>
      <c r="E81" s="26"/>
      <c r="F81" s="26"/>
      <c r="G81" s="26"/>
      <c r="H81" s="26"/>
      <c r="I81" s="26"/>
      <c r="J81" s="26"/>
    </row>
    <row r="82" spans="2:10" ht="13.5">
      <c r="B82" s="26"/>
      <c r="C82" s="26"/>
      <c r="D82" s="26"/>
      <c r="E82" s="26"/>
      <c r="F82" s="26"/>
      <c r="G82" s="26"/>
      <c r="H82" s="26"/>
      <c r="I82" s="26"/>
      <c r="J82" s="26"/>
    </row>
    <row r="83" spans="2:10" ht="13.5">
      <c r="B83" s="26"/>
      <c r="C83" s="26"/>
      <c r="D83" s="26"/>
      <c r="E83" s="26"/>
      <c r="F83" s="26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10" ht="13.5">
      <c r="B85" s="26"/>
      <c r="C85" s="26"/>
      <c r="D85" s="26"/>
      <c r="E85" s="26"/>
      <c r="F85" s="26"/>
      <c r="G85" s="26"/>
      <c r="H85" s="26"/>
      <c r="I85" s="26"/>
      <c r="J85" s="26"/>
    </row>
    <row r="86" spans="2:10" ht="13.5">
      <c r="B86" s="26"/>
      <c r="C86" s="26"/>
      <c r="D86" s="26"/>
      <c r="E86" s="26"/>
      <c r="F86" s="26"/>
      <c r="G86" s="26"/>
      <c r="H86" s="26"/>
      <c r="I86" s="26"/>
      <c r="J86" s="26"/>
    </row>
    <row r="87" spans="2:10" ht="13.5">
      <c r="B87" s="26"/>
      <c r="C87" s="26"/>
      <c r="D87" s="26"/>
      <c r="E87" s="26"/>
      <c r="F87" s="26"/>
      <c r="G87" s="26"/>
      <c r="H87" s="26"/>
      <c r="I87" s="26"/>
      <c r="J87" s="26"/>
    </row>
    <row r="88" spans="2:10" ht="13.5">
      <c r="B88" s="26"/>
      <c r="C88" s="26"/>
      <c r="D88" s="26"/>
      <c r="E88" s="26"/>
      <c r="F88" s="26"/>
      <c r="G88" s="26"/>
      <c r="H88" s="26"/>
      <c r="I88" s="26"/>
      <c r="J88" s="26"/>
    </row>
    <row r="89" spans="2:10" ht="13.5">
      <c r="B89" s="26"/>
      <c r="C89" s="26"/>
      <c r="D89" s="26"/>
      <c r="E89" s="26"/>
      <c r="F89" s="26"/>
      <c r="G89" s="26"/>
      <c r="H89" s="26"/>
      <c r="I89" s="26"/>
      <c r="J89" s="26"/>
    </row>
    <row r="90" spans="2:10" ht="13.5">
      <c r="B90" s="26"/>
      <c r="C90" s="26"/>
      <c r="D90" s="26"/>
      <c r="E90" s="26"/>
      <c r="F90" s="26"/>
      <c r="G90" s="26"/>
      <c r="H90" s="26"/>
      <c r="I90" s="26"/>
      <c r="J90" s="26"/>
    </row>
    <row r="91" spans="2:10" ht="13.5">
      <c r="B91" s="26"/>
      <c r="C91" s="26"/>
      <c r="D91" s="26"/>
      <c r="E91" s="26"/>
      <c r="F91" s="26"/>
      <c r="G91" s="26"/>
      <c r="H91" s="26"/>
      <c r="I91" s="26"/>
      <c r="J91" s="26"/>
    </row>
    <row r="92" spans="2:10" ht="13.5">
      <c r="B92" s="26"/>
      <c r="C92" s="26"/>
      <c r="D92" s="26"/>
      <c r="E92" s="26"/>
      <c r="F92" s="26"/>
      <c r="G92" s="26"/>
      <c r="H92" s="26"/>
      <c r="I92" s="26"/>
      <c r="J92" s="26"/>
    </row>
    <row r="93" spans="2:10" ht="13.5">
      <c r="B93" s="26"/>
      <c r="C93" s="26"/>
      <c r="D93" s="26"/>
      <c r="E93" s="26"/>
      <c r="F93" s="26"/>
      <c r="G93" s="26"/>
      <c r="H93" s="26"/>
      <c r="I93" s="26"/>
      <c r="J93" s="26"/>
    </row>
    <row r="94" spans="2:10" ht="13.5">
      <c r="B94" s="26"/>
      <c r="C94" s="26"/>
      <c r="D94" s="26"/>
      <c r="E94" s="26"/>
      <c r="F94" s="26"/>
      <c r="G94" s="26"/>
      <c r="H94" s="26"/>
      <c r="I94" s="26"/>
      <c r="J94" s="26"/>
    </row>
    <row r="95" spans="2:10" ht="13.5">
      <c r="B95" s="26"/>
      <c r="C95" s="26"/>
      <c r="D95" s="26"/>
      <c r="E95" s="26"/>
      <c r="F95" s="26"/>
      <c r="G95" s="26"/>
      <c r="H95" s="26"/>
      <c r="I95" s="26"/>
      <c r="J95" s="26"/>
    </row>
    <row r="96" spans="2:10" ht="13.5">
      <c r="B96" s="26"/>
      <c r="C96" s="26"/>
      <c r="D96" s="26"/>
      <c r="E96" s="26"/>
      <c r="F96" s="26"/>
      <c r="G96" s="26"/>
      <c r="H96" s="26"/>
      <c r="I96" s="26"/>
      <c r="J96" s="26"/>
    </row>
    <row r="97" spans="2:10" ht="13.5">
      <c r="B97" s="26"/>
      <c r="C97" s="26"/>
      <c r="D97" s="26"/>
      <c r="E97" s="26"/>
      <c r="F97" s="26"/>
      <c r="G97" s="26"/>
      <c r="H97" s="26"/>
      <c r="I97" s="26"/>
      <c r="J97" s="26"/>
    </row>
    <row r="98" spans="2:10" ht="13.5">
      <c r="B98" s="26"/>
      <c r="C98" s="26"/>
      <c r="D98" s="26"/>
      <c r="E98" s="26"/>
      <c r="F98" s="26"/>
      <c r="G98" s="26"/>
      <c r="H98" s="26"/>
      <c r="I98" s="26"/>
      <c r="J98" s="26"/>
    </row>
    <row r="99" spans="2:10" ht="13.5">
      <c r="B99" s="26"/>
      <c r="C99" s="26"/>
      <c r="D99" s="26"/>
      <c r="E99" s="26"/>
      <c r="F99" s="26"/>
      <c r="G99" s="26"/>
      <c r="H99" s="26"/>
      <c r="I99" s="26"/>
      <c r="J99" s="26"/>
    </row>
    <row r="100" spans="2:10" ht="13.5"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2:10" ht="13.5"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2:10" ht="13.5"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2:10" ht="13.5">
      <c r="B103" s="26"/>
      <c r="C103" s="26"/>
      <c r="D103" s="26"/>
      <c r="E103" s="26"/>
      <c r="F103" s="26"/>
      <c r="G103" s="26"/>
      <c r="H103" s="26"/>
      <c r="I103" s="26"/>
      <c r="J103" s="26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8">
      <selection activeCell="B34" sqref="A34:D34"/>
    </sheetView>
  </sheetViews>
  <sheetFormatPr defaultColWidth="9.00390625" defaultRowHeight="13.5"/>
  <cols>
    <col min="1" max="1" width="16.25390625" style="0" customWidth="1"/>
  </cols>
  <sheetData>
    <row r="1" spans="1:8" ht="24.75" thickBot="1">
      <c r="A1" s="177" t="s">
        <v>118</v>
      </c>
      <c r="B1" s="173"/>
      <c r="C1" s="178" t="s">
        <v>117</v>
      </c>
      <c r="D1" s="173"/>
      <c r="E1" s="173"/>
      <c r="F1" s="173"/>
      <c r="G1" s="173"/>
      <c r="H1" s="174"/>
    </row>
    <row r="2" spans="1:8" ht="13.5">
      <c r="A2" s="56"/>
      <c r="B2" s="56"/>
      <c r="C2" s="56"/>
      <c r="D2" s="56"/>
      <c r="E2" s="56"/>
      <c r="F2" s="56"/>
      <c r="G2" s="56"/>
      <c r="H2" s="56"/>
    </row>
    <row r="3" spans="1:8" ht="17.25">
      <c r="A3" s="57" t="s">
        <v>119</v>
      </c>
      <c r="B3" s="56"/>
      <c r="C3" s="56"/>
      <c r="D3" s="56"/>
      <c r="E3" s="56"/>
      <c r="F3" s="56"/>
      <c r="G3" s="56"/>
      <c r="H3" s="56"/>
    </row>
    <row r="4" spans="1:8" ht="14.25" thickBot="1">
      <c r="A4" s="215"/>
      <c r="B4" s="215"/>
      <c r="C4" s="215"/>
      <c r="D4" s="215"/>
      <c r="E4" s="215"/>
      <c r="F4" s="215"/>
      <c r="G4" s="216" t="s">
        <v>135</v>
      </c>
      <c r="H4" s="215"/>
    </row>
    <row r="5" spans="1:8" ht="15">
      <c r="A5" s="217"/>
      <c r="B5" s="218">
        <v>1995</v>
      </c>
      <c r="C5" s="218">
        <v>2000</v>
      </c>
      <c r="D5" s="218">
        <v>2005</v>
      </c>
      <c r="E5" s="218">
        <v>2006</v>
      </c>
      <c r="F5" s="218">
        <v>2007</v>
      </c>
      <c r="G5" s="218">
        <v>2008</v>
      </c>
      <c r="H5" s="219">
        <v>2008</v>
      </c>
    </row>
    <row r="6" spans="1:8" ht="15">
      <c r="A6" s="220"/>
      <c r="B6" s="58"/>
      <c r="C6" s="58"/>
      <c r="D6" s="58"/>
      <c r="E6" s="58"/>
      <c r="F6" s="58"/>
      <c r="G6" s="58"/>
      <c r="H6" s="221" t="s">
        <v>134</v>
      </c>
    </row>
    <row r="7" spans="1:8" ht="15">
      <c r="A7" s="222" t="s">
        <v>121</v>
      </c>
      <c r="B7" s="224">
        <v>2292</v>
      </c>
      <c r="C7" s="224">
        <v>7412</v>
      </c>
      <c r="D7" s="224">
        <v>8621</v>
      </c>
      <c r="E7" s="224">
        <v>10747</v>
      </c>
      <c r="F7" s="224">
        <v>9500</v>
      </c>
      <c r="G7" s="224">
        <v>7176</v>
      </c>
      <c r="H7" s="225">
        <f aca="true" t="shared" si="0" ref="H7:H15">G7/G$15</f>
        <v>0.7471886713869221</v>
      </c>
    </row>
    <row r="8" spans="1:8" ht="15">
      <c r="A8" s="188" t="s">
        <v>103</v>
      </c>
      <c r="B8" s="224">
        <v>2083</v>
      </c>
      <c r="C8" s="224">
        <v>3089</v>
      </c>
      <c r="D8" s="224">
        <v>1936</v>
      </c>
      <c r="E8" s="224">
        <v>2095</v>
      </c>
      <c r="F8" s="224">
        <v>1698</v>
      </c>
      <c r="G8" s="224">
        <v>1079</v>
      </c>
      <c r="H8" s="225">
        <f t="shared" si="0"/>
        <v>0.11234902124114952</v>
      </c>
    </row>
    <row r="9" spans="1:8" ht="15">
      <c r="A9" s="226" t="s">
        <v>125</v>
      </c>
      <c r="B9" s="224">
        <v>1398</v>
      </c>
      <c r="C9" s="223">
        <v>159</v>
      </c>
      <c r="D9" s="223">
        <v>663</v>
      </c>
      <c r="E9" s="223">
        <v>960</v>
      </c>
      <c r="F9" s="223">
        <v>733</v>
      </c>
      <c r="G9" s="223">
        <v>414</v>
      </c>
      <c r="H9" s="225">
        <f t="shared" si="0"/>
        <v>0.04310703873386089</v>
      </c>
    </row>
    <row r="10" spans="1:8" ht="15">
      <c r="A10" s="226" t="s">
        <v>126</v>
      </c>
      <c r="B10" s="223">
        <v>206</v>
      </c>
      <c r="C10" s="223">
        <v>537</v>
      </c>
      <c r="D10" s="223">
        <v>555</v>
      </c>
      <c r="E10" s="223">
        <v>420</v>
      </c>
      <c r="F10" s="224">
        <v>212</v>
      </c>
      <c r="G10" s="223">
        <v>320</v>
      </c>
      <c r="H10" s="225">
        <f t="shared" si="0"/>
        <v>0.03331945022907122</v>
      </c>
    </row>
    <row r="11" spans="1:8" ht="15">
      <c r="A11" s="222" t="s">
        <v>131</v>
      </c>
      <c r="B11" s="223">
        <v>836</v>
      </c>
      <c r="C11" s="223">
        <v>250</v>
      </c>
      <c r="D11" s="223">
        <v>521</v>
      </c>
      <c r="E11" s="223">
        <v>296</v>
      </c>
      <c r="F11" s="224">
        <v>234</v>
      </c>
      <c r="G11" s="223">
        <v>220</v>
      </c>
      <c r="H11" s="225">
        <f t="shared" si="0"/>
        <v>0.022907122032486463</v>
      </c>
    </row>
    <row r="12" spans="1:8" ht="15">
      <c r="A12" s="222" t="s">
        <v>21</v>
      </c>
      <c r="B12" s="223">
        <v>272</v>
      </c>
      <c r="C12" s="224">
        <v>1276</v>
      </c>
      <c r="D12" s="223">
        <v>367</v>
      </c>
      <c r="E12" s="223">
        <v>352</v>
      </c>
      <c r="F12" s="224">
        <v>506</v>
      </c>
      <c r="G12" s="223">
        <v>182</v>
      </c>
      <c r="H12" s="225">
        <f t="shared" si="0"/>
        <v>0.018950437317784258</v>
      </c>
    </row>
    <row r="13" spans="1:8" ht="15">
      <c r="A13" s="222" t="s">
        <v>132</v>
      </c>
      <c r="B13" s="224">
        <v>1203</v>
      </c>
      <c r="C13" s="223">
        <v>431</v>
      </c>
      <c r="D13" s="223">
        <v>437</v>
      </c>
      <c r="E13" s="223">
        <v>290</v>
      </c>
      <c r="F13" s="224">
        <v>297</v>
      </c>
      <c r="G13" s="223">
        <v>114</v>
      </c>
      <c r="H13" s="225">
        <f t="shared" si="0"/>
        <v>0.011870054144106622</v>
      </c>
    </row>
    <row r="14" spans="1:8" ht="15">
      <c r="A14" s="227" t="s">
        <v>127</v>
      </c>
      <c r="B14" s="58">
        <v>879</v>
      </c>
      <c r="C14" s="58">
        <v>649</v>
      </c>
      <c r="D14" s="58">
        <v>107</v>
      </c>
      <c r="E14" s="59">
        <f>E15-E7-E8-E9-E10-E11-E12-E13</f>
        <v>154</v>
      </c>
      <c r="F14" s="59">
        <f>F15-F7-F8-F9-F10-F11-F12-F13</f>
        <v>106</v>
      </c>
      <c r="G14" s="59">
        <f>G15-G7-G8-G9-G10-G11-G12-G13</f>
        <v>99</v>
      </c>
      <c r="H14" s="228">
        <f t="shared" si="0"/>
        <v>0.010308204914618908</v>
      </c>
    </row>
    <row r="15" spans="1:8" ht="15.75" thickBot="1">
      <c r="A15" s="229" t="s">
        <v>133</v>
      </c>
      <c r="B15" s="230">
        <v>9169</v>
      </c>
      <c r="C15" s="230">
        <v>13803</v>
      </c>
      <c r="D15" s="230">
        <v>13207</v>
      </c>
      <c r="E15" s="230">
        <v>15314</v>
      </c>
      <c r="F15" s="230">
        <v>13286</v>
      </c>
      <c r="G15" s="230">
        <v>9604</v>
      </c>
      <c r="H15" s="232">
        <f t="shared" si="0"/>
        <v>1</v>
      </c>
    </row>
    <row r="16" spans="1:8" ht="13.5">
      <c r="A16" s="56"/>
      <c r="B16" s="60"/>
      <c r="C16" s="60"/>
      <c r="D16" s="60"/>
      <c r="E16" s="60"/>
      <c r="F16" s="60"/>
      <c r="G16" s="60"/>
      <c r="H16" s="61"/>
    </row>
    <row r="17" spans="1:8" ht="13.5">
      <c r="A17" s="179" t="s">
        <v>137</v>
      </c>
      <c r="B17" s="56"/>
      <c r="C17" s="179" t="s">
        <v>138</v>
      </c>
      <c r="D17" s="56"/>
      <c r="E17" s="56"/>
      <c r="F17" s="56"/>
      <c r="G17" s="56"/>
      <c r="H17" s="56"/>
    </row>
    <row r="18" spans="1:8" ht="13.5">
      <c r="A18" s="56"/>
      <c r="B18" s="56"/>
      <c r="C18" s="56"/>
      <c r="D18" s="56"/>
      <c r="E18" s="56"/>
      <c r="F18" s="56"/>
      <c r="G18" s="56"/>
      <c r="H18" s="56"/>
    </row>
    <row r="19" spans="1:8" ht="13.5">
      <c r="A19" s="56"/>
      <c r="B19" s="56"/>
      <c r="C19" s="56"/>
      <c r="D19" s="56"/>
      <c r="E19" s="56"/>
      <c r="F19" s="56"/>
      <c r="G19" s="56"/>
      <c r="H19" s="56"/>
    </row>
    <row r="20" spans="1:8" ht="17.25">
      <c r="A20" s="57" t="s">
        <v>120</v>
      </c>
      <c r="B20" s="56"/>
      <c r="C20" s="56"/>
      <c r="D20" s="56"/>
      <c r="E20" s="56"/>
      <c r="F20" s="56"/>
      <c r="G20" s="56"/>
      <c r="H20" s="56"/>
    </row>
    <row r="21" spans="1:8" ht="14.25" thickBot="1">
      <c r="A21" s="215"/>
      <c r="B21" s="215"/>
      <c r="C21" s="215"/>
      <c r="D21" s="215"/>
      <c r="E21" s="215"/>
      <c r="F21" s="215"/>
      <c r="G21" s="216" t="s">
        <v>135</v>
      </c>
      <c r="H21" s="215"/>
    </row>
    <row r="22" spans="1:8" ht="15">
      <c r="A22" s="217"/>
      <c r="B22" s="218">
        <v>1995</v>
      </c>
      <c r="C22" s="218">
        <v>2000</v>
      </c>
      <c r="D22" s="218">
        <v>2005</v>
      </c>
      <c r="E22" s="218">
        <v>2006</v>
      </c>
      <c r="F22" s="218">
        <v>2007</v>
      </c>
      <c r="G22" s="218">
        <v>2008</v>
      </c>
      <c r="H22" s="219">
        <v>2008</v>
      </c>
    </row>
    <row r="23" spans="1:8" ht="15">
      <c r="A23" s="220"/>
      <c r="B23" s="58"/>
      <c r="C23" s="58"/>
      <c r="D23" s="58"/>
      <c r="E23" s="58"/>
      <c r="F23" s="58"/>
      <c r="G23" s="58"/>
      <c r="H23" s="221" t="s">
        <v>134</v>
      </c>
    </row>
    <row r="24" spans="1:8" ht="15">
      <c r="A24" s="222" t="s">
        <v>121</v>
      </c>
      <c r="B24" s="223">
        <v>548</v>
      </c>
      <c r="C24" s="223">
        <v>364</v>
      </c>
      <c r="D24" s="223">
        <v>572</v>
      </c>
      <c r="E24" s="223">
        <v>482</v>
      </c>
      <c r="F24" s="224">
        <v>504</v>
      </c>
      <c r="G24" s="223">
        <v>308</v>
      </c>
      <c r="H24" s="225">
        <f aca="true" t="shared" si="1" ref="H24:H32">G24/G$32</f>
        <v>0.5255972696245734</v>
      </c>
    </row>
    <row r="25" spans="1:8" ht="15">
      <c r="A25" s="222" t="s">
        <v>122</v>
      </c>
      <c r="B25" s="224">
        <v>1066</v>
      </c>
      <c r="C25" s="223">
        <v>249</v>
      </c>
      <c r="D25" s="223">
        <v>175</v>
      </c>
      <c r="E25" s="223">
        <v>200</v>
      </c>
      <c r="F25" s="223">
        <v>149</v>
      </c>
      <c r="G25" s="223">
        <v>88</v>
      </c>
      <c r="H25" s="225">
        <f t="shared" si="1"/>
        <v>0.15017064846416384</v>
      </c>
    </row>
    <row r="26" spans="1:8" ht="15">
      <c r="A26" s="222" t="s">
        <v>88</v>
      </c>
      <c r="B26" s="223">
        <v>110</v>
      </c>
      <c r="C26" s="223">
        <v>10</v>
      </c>
      <c r="D26" s="223">
        <v>66</v>
      </c>
      <c r="E26" s="223">
        <v>67</v>
      </c>
      <c r="F26" s="223">
        <v>51</v>
      </c>
      <c r="G26" s="223">
        <v>48</v>
      </c>
      <c r="H26" s="225">
        <f t="shared" si="1"/>
        <v>0.08191126279863481</v>
      </c>
    </row>
    <row r="27" spans="1:8" ht="15">
      <c r="A27" s="222" t="s">
        <v>123</v>
      </c>
      <c r="B27" s="223">
        <v>119</v>
      </c>
      <c r="C27" s="223">
        <v>21</v>
      </c>
      <c r="D27" s="223">
        <v>50</v>
      </c>
      <c r="E27" s="223">
        <v>46</v>
      </c>
      <c r="F27" s="223">
        <v>43</v>
      </c>
      <c r="G27" s="223">
        <v>37</v>
      </c>
      <c r="H27" s="225">
        <f t="shared" si="1"/>
        <v>0.06313993174061433</v>
      </c>
    </row>
    <row r="28" spans="1:8" ht="15">
      <c r="A28" s="226" t="s">
        <v>125</v>
      </c>
      <c r="B28" s="223">
        <v>6</v>
      </c>
      <c r="C28" s="223">
        <v>13</v>
      </c>
      <c r="D28" s="223">
        <v>20</v>
      </c>
      <c r="E28" s="223">
        <v>11</v>
      </c>
      <c r="F28" s="223">
        <v>8</v>
      </c>
      <c r="G28" s="223">
        <v>9</v>
      </c>
      <c r="H28" s="225">
        <f t="shared" si="1"/>
        <v>0.015358361774744027</v>
      </c>
    </row>
    <row r="29" spans="1:8" ht="15">
      <c r="A29" s="222" t="s">
        <v>124</v>
      </c>
      <c r="B29" s="223">
        <v>12</v>
      </c>
      <c r="C29" s="223">
        <v>3</v>
      </c>
      <c r="D29" s="223">
        <v>14</v>
      </c>
      <c r="E29" s="223">
        <v>16</v>
      </c>
      <c r="F29" s="223">
        <v>19</v>
      </c>
      <c r="G29" s="223">
        <v>17</v>
      </c>
      <c r="H29" s="225">
        <f t="shared" si="1"/>
        <v>0.02901023890784983</v>
      </c>
    </row>
    <row r="30" spans="1:8" ht="15">
      <c r="A30" s="226" t="s">
        <v>126</v>
      </c>
      <c r="B30" s="223">
        <v>21</v>
      </c>
      <c r="C30" s="223">
        <v>22</v>
      </c>
      <c r="D30" s="223">
        <v>11</v>
      </c>
      <c r="E30" s="223">
        <v>10</v>
      </c>
      <c r="F30" s="223">
        <v>8</v>
      </c>
      <c r="G30" s="223">
        <v>5</v>
      </c>
      <c r="H30" s="225">
        <f t="shared" si="1"/>
        <v>0.008532423208191127</v>
      </c>
    </row>
    <row r="31" spans="1:8" ht="15">
      <c r="A31" s="227" t="s">
        <v>127</v>
      </c>
      <c r="B31" s="58">
        <v>347</v>
      </c>
      <c r="C31" s="58">
        <v>134</v>
      </c>
      <c r="D31" s="58">
        <v>55</v>
      </c>
      <c r="E31" s="58">
        <f>E32-E24-E25-E26-E27-E28-E29-E30</f>
        <v>42</v>
      </c>
      <c r="F31" s="59">
        <f>F32-F24-F25-F26-F27-F28-F29-F30</f>
        <v>34</v>
      </c>
      <c r="G31" s="58">
        <f>G32-G24-G25-G26-G27-G28-G29-G30</f>
        <v>74</v>
      </c>
      <c r="H31" s="228">
        <f t="shared" si="1"/>
        <v>0.12627986348122866</v>
      </c>
    </row>
    <row r="32" spans="1:8" ht="15.75" thickBot="1">
      <c r="A32" s="229" t="s">
        <v>49</v>
      </c>
      <c r="B32" s="230">
        <v>2229</v>
      </c>
      <c r="C32" s="231">
        <v>816</v>
      </c>
      <c r="D32" s="231">
        <v>963</v>
      </c>
      <c r="E32" s="231">
        <v>874</v>
      </c>
      <c r="F32" s="230">
        <v>816</v>
      </c>
      <c r="G32" s="231">
        <v>586</v>
      </c>
      <c r="H32" s="232">
        <f t="shared" si="1"/>
        <v>1</v>
      </c>
    </row>
    <row r="33" spans="1:8" ht="13.5">
      <c r="A33" s="56"/>
      <c r="B33" s="60"/>
      <c r="C33" s="60"/>
      <c r="D33" s="56"/>
      <c r="E33" s="56"/>
      <c r="F33" s="60"/>
      <c r="G33" s="56"/>
      <c r="H33" s="61"/>
    </row>
    <row r="34" spans="1:8" ht="13.5">
      <c r="A34" s="179" t="s">
        <v>139</v>
      </c>
      <c r="B34" s="56"/>
      <c r="C34" s="179" t="s">
        <v>138</v>
      </c>
      <c r="D34" s="56"/>
      <c r="E34" s="56"/>
      <c r="F34" s="56"/>
      <c r="G34" s="56"/>
      <c r="H34" s="56"/>
    </row>
    <row r="35" spans="1:8" ht="13.5">
      <c r="A35" s="56"/>
      <c r="B35" s="56"/>
      <c r="C35" s="56"/>
      <c r="D35" s="56"/>
      <c r="E35" s="56"/>
      <c r="F35" s="56"/>
      <c r="G35" s="56"/>
      <c r="H35" s="56"/>
    </row>
    <row r="36" spans="1:8" ht="13.5">
      <c r="A36" s="56"/>
      <c r="B36" s="56"/>
      <c r="C36" s="56"/>
      <c r="D36" s="56"/>
      <c r="E36" s="56"/>
      <c r="F36" s="56"/>
      <c r="G36" s="56"/>
      <c r="H36" s="56"/>
    </row>
    <row r="37" spans="1:8" ht="13.5">
      <c r="A37" s="56"/>
      <c r="B37" s="56"/>
      <c r="C37" s="56"/>
      <c r="D37" s="56"/>
      <c r="E37" s="56"/>
      <c r="F37" s="56"/>
      <c r="G37" s="56"/>
      <c r="H37" s="56"/>
    </row>
    <row r="38" spans="1:8" ht="13.5">
      <c r="A38" s="56"/>
      <c r="B38" s="56"/>
      <c r="C38" s="56"/>
      <c r="D38" s="56"/>
      <c r="E38" s="56"/>
      <c r="F38" s="56"/>
      <c r="G38" s="56"/>
      <c r="H38" s="56"/>
    </row>
    <row r="39" spans="1:8" ht="13.5">
      <c r="A39" s="56"/>
      <c r="B39" s="56"/>
      <c r="C39" s="56"/>
      <c r="D39" s="56"/>
      <c r="E39" s="56"/>
      <c r="F39" s="56"/>
      <c r="G39" s="56"/>
      <c r="H39" s="56"/>
    </row>
    <row r="40" spans="1:8" ht="13.5">
      <c r="A40" s="56"/>
      <c r="B40" s="56"/>
      <c r="C40" s="56"/>
      <c r="D40" s="56"/>
      <c r="E40" s="56"/>
      <c r="F40" s="56"/>
      <c r="G40" s="56"/>
      <c r="H40" s="56"/>
    </row>
    <row r="41" spans="1:8" ht="13.5">
      <c r="A41" s="56"/>
      <c r="B41" s="56"/>
      <c r="C41" s="56"/>
      <c r="D41" s="56"/>
      <c r="E41" s="56"/>
      <c r="F41" s="56"/>
      <c r="G41" s="56"/>
      <c r="H41" s="56"/>
    </row>
    <row r="42" spans="1:8" ht="13.5">
      <c r="A42" s="56"/>
      <c r="B42" s="56"/>
      <c r="C42" s="56"/>
      <c r="D42" s="56"/>
      <c r="E42" s="56"/>
      <c r="F42" s="56"/>
      <c r="G42" s="56"/>
      <c r="H42" s="56"/>
    </row>
    <row r="43" spans="1:8" ht="13.5">
      <c r="A43" s="56"/>
      <c r="B43" s="56"/>
      <c r="C43" s="56"/>
      <c r="D43" s="56"/>
      <c r="E43" s="56"/>
      <c r="F43" s="56"/>
      <c r="G43" s="56"/>
      <c r="H43" s="56"/>
    </row>
    <row r="44" spans="1:8" ht="13.5">
      <c r="A44" s="56"/>
      <c r="B44" s="56"/>
      <c r="C44" s="56"/>
      <c r="D44" s="56"/>
      <c r="E44" s="56"/>
      <c r="F44" s="56"/>
      <c r="G44" s="56"/>
      <c r="H44" s="56"/>
    </row>
    <row r="45" spans="1:8" ht="13.5">
      <c r="A45" s="56"/>
      <c r="B45" s="56"/>
      <c r="C45" s="56"/>
      <c r="D45" s="56"/>
      <c r="E45" s="56"/>
      <c r="F45" s="56"/>
      <c r="G45" s="56"/>
      <c r="H45" s="56"/>
    </row>
    <row r="46" spans="1:8" ht="13.5">
      <c r="A46" s="56"/>
      <c r="B46" s="56"/>
      <c r="C46" s="56"/>
      <c r="D46" s="56"/>
      <c r="E46" s="56"/>
      <c r="F46" s="56"/>
      <c r="G46" s="56"/>
      <c r="H46" s="56"/>
    </row>
    <row r="47" spans="1:8" ht="13.5">
      <c r="A47" s="56"/>
      <c r="B47" s="56"/>
      <c r="C47" s="56"/>
      <c r="D47" s="56"/>
      <c r="E47" s="56"/>
      <c r="F47" s="56"/>
      <c r="G47" s="56"/>
      <c r="H47" s="56"/>
    </row>
    <row r="48" spans="1:8" ht="13.5">
      <c r="A48" s="56"/>
      <c r="B48" s="56"/>
      <c r="C48" s="56"/>
      <c r="D48" s="56"/>
      <c r="E48" s="56"/>
      <c r="F48" s="179"/>
      <c r="G48" s="56"/>
      <c r="H48" s="56"/>
    </row>
    <row r="49" spans="1:8" ht="13.5">
      <c r="A49" s="56"/>
      <c r="B49" s="56"/>
      <c r="C49" s="56"/>
      <c r="D49" s="56"/>
      <c r="E49" s="56"/>
      <c r="F49" s="56"/>
      <c r="G49" s="56"/>
      <c r="H49" s="56"/>
    </row>
    <row r="50" spans="1:8" ht="13.5">
      <c r="A50" s="56"/>
      <c r="B50" s="56"/>
      <c r="C50" s="56"/>
      <c r="D50" s="56"/>
      <c r="E50" s="56"/>
      <c r="F50" s="56"/>
      <c r="G50" s="56"/>
      <c r="H50" s="56"/>
    </row>
    <row r="51" spans="1:8" ht="13.5">
      <c r="A51" s="56"/>
      <c r="B51" s="56"/>
      <c r="C51" s="56"/>
      <c r="D51" s="56"/>
      <c r="E51" s="56"/>
      <c r="F51" s="56"/>
      <c r="G51" s="56"/>
      <c r="H51" s="56"/>
    </row>
    <row r="52" spans="1:8" ht="13.5">
      <c r="A52" s="56"/>
      <c r="B52" s="56"/>
      <c r="C52" s="56"/>
      <c r="D52" s="56"/>
      <c r="E52" s="56"/>
      <c r="F52" s="56"/>
      <c r="G52" s="56"/>
      <c r="H52" s="56"/>
    </row>
    <row r="53" spans="1:8" ht="13.5">
      <c r="A53" s="56"/>
      <c r="B53" s="56"/>
      <c r="C53" s="56"/>
      <c r="D53" s="56"/>
      <c r="E53" s="56"/>
      <c r="F53" s="56"/>
      <c r="G53" s="56"/>
      <c r="H53" s="56"/>
    </row>
    <row r="54" spans="1:8" ht="13.5">
      <c r="A54" s="56"/>
      <c r="B54" s="56"/>
      <c r="C54" s="56"/>
      <c r="D54" s="56"/>
      <c r="E54" s="56"/>
      <c r="F54" s="56"/>
      <c r="G54" s="56"/>
      <c r="H54" s="56"/>
    </row>
    <row r="55" spans="1:8" ht="13.5">
      <c r="A55" s="56"/>
      <c r="B55" s="56"/>
      <c r="C55" s="56"/>
      <c r="D55" s="56"/>
      <c r="E55" s="56"/>
      <c r="F55" s="56"/>
      <c r="G55" s="56"/>
      <c r="H55" s="56"/>
    </row>
    <row r="56" spans="1:8" ht="13.5">
      <c r="A56" s="56"/>
      <c r="B56" s="56"/>
      <c r="C56" s="56"/>
      <c r="D56" s="56"/>
      <c r="E56" s="56"/>
      <c r="F56" s="56"/>
      <c r="G56" s="56"/>
      <c r="H56" s="56"/>
    </row>
    <row r="57" spans="1:8" ht="13.5">
      <c r="A57" s="56"/>
      <c r="B57" s="56"/>
      <c r="C57" s="56"/>
      <c r="D57" s="56"/>
      <c r="E57" s="56"/>
      <c r="F57" s="56"/>
      <c r="G57" s="56"/>
      <c r="H57" s="56"/>
    </row>
    <row r="58" spans="1:8" ht="13.5">
      <c r="A58" s="56"/>
      <c r="B58" s="56"/>
      <c r="C58" s="56"/>
      <c r="D58" s="56"/>
      <c r="E58" s="56"/>
      <c r="F58" s="56"/>
      <c r="G58" s="56"/>
      <c r="H58" s="56"/>
    </row>
    <row r="59" spans="1:8" ht="13.5">
      <c r="A59" s="56"/>
      <c r="B59" s="56"/>
      <c r="C59" s="56"/>
      <c r="D59" s="56"/>
      <c r="E59" s="56"/>
      <c r="F59" s="56"/>
      <c r="G59" s="56"/>
      <c r="H59" s="56"/>
    </row>
    <row r="60" spans="1:8" ht="13.5">
      <c r="A60" s="56"/>
      <c r="B60" s="56"/>
      <c r="C60" s="56"/>
      <c r="D60" s="56"/>
      <c r="E60" s="56"/>
      <c r="F60" s="56"/>
      <c r="G60" s="56"/>
      <c r="H60" s="56"/>
    </row>
    <row r="61" spans="1:8" ht="13.5">
      <c r="A61" s="56"/>
      <c r="B61" s="56"/>
      <c r="C61" s="56"/>
      <c r="D61" s="56"/>
      <c r="E61" s="56"/>
      <c r="F61" s="56"/>
      <c r="G61" s="56"/>
      <c r="H61" s="56"/>
    </row>
    <row r="62" spans="1:8" ht="13.5">
      <c r="A62" s="56"/>
      <c r="B62" s="56"/>
      <c r="C62" s="56"/>
      <c r="D62" s="56"/>
      <c r="E62" s="56"/>
      <c r="F62" s="56"/>
      <c r="G62" s="56"/>
      <c r="H62" s="56"/>
    </row>
    <row r="63" spans="1:8" ht="13.5">
      <c r="A63" s="56"/>
      <c r="B63" s="56"/>
      <c r="C63" s="56"/>
      <c r="D63" s="56"/>
      <c r="E63" s="56"/>
      <c r="F63" s="56"/>
      <c r="G63" s="56"/>
      <c r="H63" s="56"/>
    </row>
    <row r="64" spans="1:8" ht="13.5">
      <c r="A64" s="56"/>
      <c r="B64" s="56"/>
      <c r="C64" s="56"/>
      <c r="D64" s="56"/>
      <c r="E64" s="56"/>
      <c r="F64" s="56"/>
      <c r="G64" s="56"/>
      <c r="H64" s="56"/>
    </row>
    <row r="65" spans="1:8" ht="13.5">
      <c r="A65" s="56"/>
      <c r="B65" s="56"/>
      <c r="C65" s="56"/>
      <c r="D65" s="56"/>
      <c r="E65" s="56"/>
      <c r="F65" s="56"/>
      <c r="G65" s="56"/>
      <c r="H65" s="56"/>
    </row>
    <row r="66" spans="1:8" ht="13.5">
      <c r="A66" s="56"/>
      <c r="B66" s="56"/>
      <c r="C66" s="56"/>
      <c r="D66" s="56"/>
      <c r="E66" s="56"/>
      <c r="F66" s="56"/>
      <c r="G66" s="56"/>
      <c r="H66" s="56"/>
    </row>
    <row r="67" spans="1:8" ht="13.5">
      <c r="A67" s="56"/>
      <c r="B67" s="56"/>
      <c r="C67" s="56"/>
      <c r="D67" s="56"/>
      <c r="E67" s="56"/>
      <c r="F67" s="56"/>
      <c r="G67" s="56"/>
      <c r="H67" s="56"/>
    </row>
    <row r="68" spans="1:8" ht="13.5">
      <c r="A68" s="56"/>
      <c r="B68" s="56"/>
      <c r="C68" s="56"/>
      <c r="D68" s="56"/>
      <c r="E68" s="56"/>
      <c r="F68" s="56"/>
      <c r="G68" s="56"/>
      <c r="H68" s="56"/>
    </row>
    <row r="69" spans="1:8" ht="13.5">
      <c r="A69" s="56"/>
      <c r="B69" s="56"/>
      <c r="C69" s="56"/>
      <c r="D69" s="56"/>
      <c r="E69" s="56"/>
      <c r="F69" s="56"/>
      <c r="G69" s="56"/>
      <c r="H69" s="56"/>
    </row>
    <row r="70" spans="1:8" ht="13.5">
      <c r="A70" s="56"/>
      <c r="B70" s="56"/>
      <c r="C70" s="56"/>
      <c r="D70" s="56"/>
      <c r="E70" s="56"/>
      <c r="F70" s="56"/>
      <c r="G70" s="56"/>
      <c r="H70" s="56"/>
    </row>
    <row r="71" spans="1:8" ht="13.5">
      <c r="A71" s="56"/>
      <c r="B71" s="56"/>
      <c r="C71" s="56"/>
      <c r="D71" s="56"/>
      <c r="E71" s="56"/>
      <c r="F71" s="56"/>
      <c r="G71" s="56"/>
      <c r="H71" s="56"/>
    </row>
    <row r="72" spans="1:8" ht="13.5">
      <c r="A72" s="56"/>
      <c r="B72" s="56"/>
      <c r="C72" s="56"/>
      <c r="D72" s="56"/>
      <c r="E72" s="56"/>
      <c r="F72" s="56"/>
      <c r="G72" s="56"/>
      <c r="H72" s="56"/>
    </row>
    <row r="73" spans="1:8" ht="13.5">
      <c r="A73" s="56"/>
      <c r="B73" s="56"/>
      <c r="C73" s="56"/>
      <c r="D73" s="56"/>
      <c r="E73" s="56"/>
      <c r="F73" s="56"/>
      <c r="G73" s="56"/>
      <c r="H73" s="56"/>
    </row>
    <row r="74" spans="1:8" ht="13.5">
      <c r="A74" s="56"/>
      <c r="B74" s="56"/>
      <c r="C74" s="56"/>
      <c r="D74" s="56"/>
      <c r="E74" s="56"/>
      <c r="F74" s="56"/>
      <c r="G74" s="56"/>
      <c r="H74" s="56"/>
    </row>
    <row r="75" spans="1:8" ht="13.5">
      <c r="A75" s="56"/>
      <c r="B75" s="56"/>
      <c r="C75" s="56"/>
      <c r="D75" s="56"/>
      <c r="E75" s="56"/>
      <c r="F75" s="56"/>
      <c r="G75" s="56"/>
      <c r="H75" s="56"/>
    </row>
    <row r="76" spans="1:8" ht="13.5">
      <c r="A76" s="56"/>
      <c r="B76" s="56"/>
      <c r="C76" s="56"/>
      <c r="D76" s="56"/>
      <c r="E76" s="56"/>
      <c r="F76" s="56"/>
      <c r="G76" s="56"/>
      <c r="H76" s="56"/>
    </row>
    <row r="77" spans="1:8" ht="13.5">
      <c r="A77" s="56"/>
      <c r="B77" s="56"/>
      <c r="C77" s="56"/>
      <c r="D77" s="56"/>
      <c r="E77" s="56"/>
      <c r="F77" s="56"/>
      <c r="G77" s="56"/>
      <c r="H77" s="56"/>
    </row>
    <row r="78" spans="1:8" ht="13.5">
      <c r="A78" s="56"/>
      <c r="B78" s="56"/>
      <c r="C78" s="56"/>
      <c r="D78" s="56"/>
      <c r="E78" s="56"/>
      <c r="F78" s="56"/>
      <c r="G78" s="56"/>
      <c r="H78" s="56"/>
    </row>
    <row r="79" spans="1:8" ht="13.5">
      <c r="A79" s="56"/>
      <c r="B79" s="56"/>
      <c r="C79" s="56"/>
      <c r="D79" s="56"/>
      <c r="E79" s="56"/>
      <c r="F79" s="56"/>
      <c r="G79" s="56"/>
      <c r="H79" s="56"/>
    </row>
    <row r="80" spans="1:8" ht="13.5">
      <c r="A80" s="56"/>
      <c r="B80" s="56"/>
      <c r="C80" s="56"/>
      <c r="D80" s="56"/>
      <c r="E80" s="56"/>
      <c r="F80" s="56"/>
      <c r="G80" s="56"/>
      <c r="H80" s="56"/>
    </row>
    <row r="81" spans="1:8" ht="13.5">
      <c r="A81" s="56"/>
      <c r="B81" s="56"/>
      <c r="C81" s="56"/>
      <c r="D81" s="56"/>
      <c r="E81" s="56"/>
      <c r="F81" s="56"/>
      <c r="G81" s="56"/>
      <c r="H81" s="56"/>
    </row>
    <row r="82" spans="1:8" ht="13.5">
      <c r="A82" s="56"/>
      <c r="B82" s="56"/>
      <c r="C82" s="56"/>
      <c r="D82" s="56"/>
      <c r="E82" s="56"/>
      <c r="F82" s="56"/>
      <c r="G82" s="56"/>
      <c r="H82" s="56"/>
    </row>
    <row r="83" spans="1:8" ht="13.5">
      <c r="A83" s="56"/>
      <c r="B83" s="56"/>
      <c r="C83" s="56"/>
      <c r="D83" s="56"/>
      <c r="E83" s="56"/>
      <c r="F83" s="56"/>
      <c r="G83" s="56"/>
      <c r="H83" s="56"/>
    </row>
    <row r="84" spans="1:8" ht="13.5">
      <c r="A84" s="56"/>
      <c r="B84" s="56"/>
      <c r="C84" s="56"/>
      <c r="D84" s="56"/>
      <c r="E84" s="56"/>
      <c r="F84" s="56"/>
      <c r="G84" s="56"/>
      <c r="H84" s="56"/>
    </row>
    <row r="85" spans="1:8" ht="13.5">
      <c r="A85" s="56"/>
      <c r="B85" s="56"/>
      <c r="C85" s="56"/>
      <c r="D85" s="56"/>
      <c r="E85" s="56"/>
      <c r="F85" s="56"/>
      <c r="G85" s="56"/>
      <c r="H85" s="56"/>
    </row>
    <row r="86" spans="1:8" ht="13.5">
      <c r="A86" s="56"/>
      <c r="B86" s="56"/>
      <c r="C86" s="56"/>
      <c r="D86" s="56"/>
      <c r="E86" s="56"/>
      <c r="F86" s="56"/>
      <c r="G86" s="56"/>
      <c r="H86" s="56"/>
    </row>
    <row r="87" spans="1:8" ht="13.5">
      <c r="A87" s="56"/>
      <c r="B87" s="56"/>
      <c r="C87" s="56"/>
      <c r="D87" s="56"/>
      <c r="E87" s="56"/>
      <c r="F87" s="56"/>
      <c r="G87" s="56"/>
      <c r="H87" s="56"/>
    </row>
    <row r="88" spans="1:8" ht="13.5">
      <c r="A88" s="56"/>
      <c r="B88" s="56"/>
      <c r="C88" s="56"/>
      <c r="D88" s="56"/>
      <c r="E88" s="56"/>
      <c r="F88" s="56"/>
      <c r="G88" s="56"/>
      <c r="H88" s="56"/>
    </row>
    <row r="89" spans="1:8" ht="13.5">
      <c r="A89" s="56"/>
      <c r="B89" s="56"/>
      <c r="C89" s="56"/>
      <c r="D89" s="56"/>
      <c r="E89" s="56"/>
      <c r="F89" s="56"/>
      <c r="G89" s="56"/>
      <c r="H89" s="56"/>
    </row>
    <row r="90" spans="1:8" ht="13.5">
      <c r="A90" s="56"/>
      <c r="B90" s="56"/>
      <c r="C90" s="56"/>
      <c r="D90" s="56"/>
      <c r="E90" s="56"/>
      <c r="F90" s="56"/>
      <c r="G90" s="56"/>
      <c r="H90" s="56"/>
    </row>
    <row r="91" spans="1:8" ht="13.5">
      <c r="A91" s="56"/>
      <c r="B91" s="56"/>
      <c r="C91" s="56"/>
      <c r="D91" s="56"/>
      <c r="E91" s="56"/>
      <c r="F91" s="56"/>
      <c r="G91" s="56"/>
      <c r="H91" s="56"/>
    </row>
    <row r="92" spans="1:8" ht="13.5">
      <c r="A92" s="56"/>
      <c r="B92" s="56"/>
      <c r="C92" s="56"/>
      <c r="D92" s="56"/>
      <c r="E92" s="56"/>
      <c r="F92" s="56"/>
      <c r="G92" s="56"/>
      <c r="H92" s="56"/>
    </row>
    <row r="93" spans="1:8" ht="13.5">
      <c r="A93" s="56"/>
      <c r="B93" s="56"/>
      <c r="C93" s="56"/>
      <c r="D93" s="56"/>
      <c r="E93" s="56"/>
      <c r="F93" s="56"/>
      <c r="G93" s="56"/>
      <c r="H93" s="56"/>
    </row>
    <row r="94" spans="1:8" ht="13.5">
      <c r="A94" s="56"/>
      <c r="B94" s="56"/>
      <c r="C94" s="56"/>
      <c r="D94" s="56"/>
      <c r="E94" s="56"/>
      <c r="F94" s="56"/>
      <c r="G94" s="56"/>
      <c r="H94" s="56"/>
    </row>
    <row r="95" spans="1:8" ht="13.5">
      <c r="A95" s="56"/>
      <c r="B95" s="56"/>
      <c r="C95" s="56"/>
      <c r="D95" s="56"/>
      <c r="E95" s="56"/>
      <c r="F95" s="56"/>
      <c r="G95" s="56"/>
      <c r="H95" s="56"/>
    </row>
    <row r="96" spans="1:8" ht="13.5">
      <c r="A96" s="56"/>
      <c r="B96" s="56"/>
      <c r="C96" s="56"/>
      <c r="D96" s="56"/>
      <c r="E96" s="56"/>
      <c r="F96" s="56"/>
      <c r="G96" s="56"/>
      <c r="H96" s="56"/>
    </row>
    <row r="97" spans="1:8" ht="13.5">
      <c r="A97" s="56"/>
      <c r="B97" s="56"/>
      <c r="C97" s="56"/>
      <c r="D97" s="56"/>
      <c r="E97" s="56"/>
      <c r="F97" s="56"/>
      <c r="G97" s="56"/>
      <c r="H97" s="56"/>
    </row>
    <row r="98" spans="1:8" ht="13.5">
      <c r="A98" s="56"/>
      <c r="B98" s="56"/>
      <c r="C98" s="56"/>
      <c r="D98" s="56"/>
      <c r="E98" s="56"/>
      <c r="F98" s="56"/>
      <c r="G98" s="56"/>
      <c r="H98" s="56"/>
    </row>
    <row r="99" spans="1:8" ht="13.5">
      <c r="A99" s="56"/>
      <c r="B99" s="56"/>
      <c r="C99" s="56"/>
      <c r="D99" s="56"/>
      <c r="E99" s="56"/>
      <c r="F99" s="56"/>
      <c r="G99" s="56"/>
      <c r="H99" s="56"/>
    </row>
    <row r="100" spans="1:8" ht="13.5">
      <c r="A100" s="56"/>
      <c r="B100" s="56"/>
      <c r="C100" s="56"/>
      <c r="D100" s="56"/>
      <c r="E100" s="56"/>
      <c r="F100" s="56"/>
      <c r="G100" s="56"/>
      <c r="H100" s="56"/>
    </row>
    <row r="101" spans="1:8" ht="13.5">
      <c r="A101" s="56"/>
      <c r="B101" s="56"/>
      <c r="C101" s="56"/>
      <c r="D101" s="56"/>
      <c r="E101" s="56"/>
      <c r="F101" s="56"/>
      <c r="G101" s="56"/>
      <c r="H101" s="56"/>
    </row>
    <row r="102" spans="1:8" ht="13.5">
      <c r="A102" s="56"/>
      <c r="B102" s="56"/>
      <c r="C102" s="56"/>
      <c r="D102" s="56"/>
      <c r="E102" s="56"/>
      <c r="F102" s="56"/>
      <c r="G102" s="56"/>
      <c r="H102" s="56"/>
    </row>
    <row r="103" spans="1:8" ht="13.5">
      <c r="A103" s="56"/>
      <c r="B103" s="56"/>
      <c r="C103" s="56"/>
      <c r="D103" s="56"/>
      <c r="E103" s="56"/>
      <c r="F103" s="56"/>
      <c r="G103" s="56"/>
      <c r="H103" s="56"/>
    </row>
    <row r="104" spans="1:8" ht="13.5">
      <c r="A104" s="56"/>
      <c r="B104" s="56"/>
      <c r="C104" s="56"/>
      <c r="D104" s="56"/>
      <c r="E104" s="56"/>
      <c r="F104" s="56"/>
      <c r="G104" s="56"/>
      <c r="H104" s="56"/>
    </row>
    <row r="105" spans="1:8" ht="13.5">
      <c r="A105" s="56"/>
      <c r="B105" s="56"/>
      <c r="C105" s="56"/>
      <c r="D105" s="56"/>
      <c r="E105" s="56"/>
      <c r="F105" s="56"/>
      <c r="G105" s="56"/>
      <c r="H105" s="56"/>
    </row>
    <row r="106" spans="1:8" ht="13.5">
      <c r="A106" s="56"/>
      <c r="B106" s="56"/>
      <c r="C106" s="56"/>
      <c r="D106" s="56"/>
      <c r="E106" s="56"/>
      <c r="F106" s="56"/>
      <c r="G106" s="56"/>
      <c r="H106" s="56"/>
    </row>
    <row r="107" spans="1:8" ht="13.5">
      <c r="A107" s="56"/>
      <c r="B107" s="56"/>
      <c r="C107" s="56"/>
      <c r="D107" s="56"/>
      <c r="E107" s="56"/>
      <c r="F107" s="56"/>
      <c r="G107" s="56"/>
      <c r="H107" s="56"/>
    </row>
    <row r="108" spans="1:8" ht="13.5">
      <c r="A108" s="56"/>
      <c r="B108" s="56"/>
      <c r="C108" s="56"/>
      <c r="D108" s="56"/>
      <c r="E108" s="56"/>
      <c r="F108" s="56"/>
      <c r="G108" s="56"/>
      <c r="H108" s="56"/>
    </row>
    <row r="109" spans="1:8" ht="13.5">
      <c r="A109" s="56"/>
      <c r="B109" s="56"/>
      <c r="C109" s="56"/>
      <c r="D109" s="56"/>
      <c r="E109" s="56"/>
      <c r="F109" s="56"/>
      <c r="G109" s="56"/>
      <c r="H109" s="56"/>
    </row>
    <row r="110" spans="1:8" ht="13.5">
      <c r="A110" s="56"/>
      <c r="B110" s="56"/>
      <c r="C110" s="56"/>
      <c r="D110" s="56"/>
      <c r="E110" s="56"/>
      <c r="F110" s="56"/>
      <c r="G110" s="56"/>
      <c r="H110" s="56"/>
    </row>
    <row r="111" spans="1:8" ht="13.5">
      <c r="A111" s="56"/>
      <c r="B111" s="56"/>
      <c r="C111" s="56"/>
      <c r="D111" s="56"/>
      <c r="E111" s="56"/>
      <c r="F111" s="56"/>
      <c r="G111" s="56"/>
      <c r="H111" s="56"/>
    </row>
    <row r="112" spans="1:8" ht="13.5">
      <c r="A112" s="56"/>
      <c r="B112" s="56"/>
      <c r="C112" s="56"/>
      <c r="D112" s="56"/>
      <c r="E112" s="56"/>
      <c r="F112" s="56"/>
      <c r="G112" s="56"/>
      <c r="H112" s="56"/>
    </row>
    <row r="113" spans="1:8" ht="13.5">
      <c r="A113" s="56"/>
      <c r="B113" s="56"/>
      <c r="C113" s="56"/>
      <c r="D113" s="56"/>
      <c r="E113" s="56"/>
      <c r="F113" s="56"/>
      <c r="G113" s="56"/>
      <c r="H113" s="56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7">
      <selection activeCell="A31" sqref="A31"/>
    </sheetView>
  </sheetViews>
  <sheetFormatPr defaultColWidth="9.00390625" defaultRowHeight="13.5"/>
  <cols>
    <col min="1" max="1" width="11.25390625" style="0" customWidth="1"/>
    <col min="2" max="2" width="11.625" style="0" customWidth="1"/>
  </cols>
  <sheetData>
    <row r="1" spans="1:8" ht="19.5" thickBot="1">
      <c r="A1" s="234"/>
      <c r="B1" s="235"/>
      <c r="C1" s="235" t="s">
        <v>146</v>
      </c>
      <c r="D1" s="235"/>
      <c r="E1" s="235"/>
      <c r="F1" s="235"/>
      <c r="G1" s="235"/>
      <c r="H1" s="236"/>
    </row>
    <row r="2" spans="1:8" ht="28.5">
      <c r="A2" s="62"/>
      <c r="B2" s="63"/>
      <c r="C2" s="63"/>
      <c r="D2" s="63"/>
      <c r="E2" s="63"/>
      <c r="F2" s="63"/>
      <c r="G2" s="63"/>
      <c r="H2" s="63"/>
    </row>
    <row r="3" spans="1:8" ht="18">
      <c r="A3" s="27" t="s">
        <v>148</v>
      </c>
      <c r="B3" s="1"/>
      <c r="C3" s="28"/>
      <c r="D3" s="28"/>
      <c r="E3" s="28"/>
      <c r="F3" s="28"/>
      <c r="G3" s="240"/>
      <c r="H3" s="28"/>
    </row>
    <row r="4" spans="1:8" ht="15.75" thickBot="1">
      <c r="A4" s="32"/>
      <c r="B4" s="32"/>
      <c r="C4" s="105"/>
      <c r="D4" s="105"/>
      <c r="E4" s="105"/>
      <c r="F4" s="105"/>
      <c r="G4" s="105" t="s">
        <v>147</v>
      </c>
      <c r="H4" s="106"/>
    </row>
    <row r="5" spans="1:8" ht="15">
      <c r="A5" s="200"/>
      <c r="B5" s="201">
        <v>1995</v>
      </c>
      <c r="C5" s="201">
        <v>2000</v>
      </c>
      <c r="D5" s="201">
        <v>2005</v>
      </c>
      <c r="E5" s="241">
        <v>2006</v>
      </c>
      <c r="F5" s="201">
        <v>2007</v>
      </c>
      <c r="G5" s="241">
        <v>2008</v>
      </c>
      <c r="H5" s="242">
        <v>2008</v>
      </c>
    </row>
    <row r="6" spans="1:8" ht="15">
      <c r="A6" s="210"/>
      <c r="B6" s="42"/>
      <c r="C6" s="33"/>
      <c r="D6" s="33"/>
      <c r="E6" s="65"/>
      <c r="F6" s="33"/>
      <c r="G6" s="65"/>
      <c r="H6" s="187" t="s">
        <v>144</v>
      </c>
    </row>
    <row r="7" spans="1:8" ht="15">
      <c r="A7" s="188" t="s">
        <v>16</v>
      </c>
      <c r="B7" s="66">
        <v>1976</v>
      </c>
      <c r="C7" s="66">
        <v>4661</v>
      </c>
      <c r="D7" s="66">
        <v>15013</v>
      </c>
      <c r="E7" s="243">
        <f>13854+1194</f>
        <v>15048</v>
      </c>
      <c r="F7" s="66">
        <f>972+14002</f>
        <v>14974</v>
      </c>
      <c r="G7" s="244">
        <f>15248+751</f>
        <v>15999</v>
      </c>
      <c r="H7" s="245">
        <f aca="true" t="shared" si="0" ref="H7:H16">G7/G$16</f>
        <v>0.6474706596519628</v>
      </c>
    </row>
    <row r="8" spans="1:8" ht="15">
      <c r="A8" s="188" t="s">
        <v>150</v>
      </c>
      <c r="B8" s="66">
        <v>14952</v>
      </c>
      <c r="C8" s="66">
        <v>8649</v>
      </c>
      <c r="D8" s="66">
        <v>8450</v>
      </c>
      <c r="E8" s="243">
        <f>7906+987</f>
        <v>8893</v>
      </c>
      <c r="F8" s="66">
        <f>6742+774</f>
        <v>7516</v>
      </c>
      <c r="G8" s="244">
        <f>5641+555</f>
        <v>6196</v>
      </c>
      <c r="H8" s="245">
        <f t="shared" si="0"/>
        <v>0.25074868474301903</v>
      </c>
    </row>
    <row r="9" spans="1:8" ht="15">
      <c r="A9" s="188" t="s">
        <v>151</v>
      </c>
      <c r="B9" s="66">
        <v>4858</v>
      </c>
      <c r="C9" s="66">
        <v>2775</v>
      </c>
      <c r="D9" s="66">
        <v>2020</v>
      </c>
      <c r="E9" s="243">
        <f>1395+332</f>
        <v>1727</v>
      </c>
      <c r="F9" s="66">
        <f>1415+324</f>
        <v>1739</v>
      </c>
      <c r="G9" s="244">
        <f>1495+186</f>
        <v>1681</v>
      </c>
      <c r="H9" s="245">
        <f t="shared" si="0"/>
        <v>0.06802913800080938</v>
      </c>
    </row>
    <row r="10" spans="1:8" ht="15">
      <c r="A10" s="188" t="s">
        <v>152</v>
      </c>
      <c r="B10" s="74">
        <v>1</v>
      </c>
      <c r="C10" s="74">
        <v>209</v>
      </c>
      <c r="D10" s="74">
        <v>334</v>
      </c>
      <c r="E10" s="73">
        <v>510</v>
      </c>
      <c r="F10" s="74">
        <v>419</v>
      </c>
      <c r="G10" s="73">
        <v>412</v>
      </c>
      <c r="H10" s="245">
        <f t="shared" si="0"/>
        <v>0.016673411574261433</v>
      </c>
    </row>
    <row r="11" spans="1:8" ht="15">
      <c r="A11" s="188" t="s">
        <v>153</v>
      </c>
      <c r="B11" s="74">
        <v>1135</v>
      </c>
      <c r="C11" s="74">
        <v>401</v>
      </c>
      <c r="D11" s="74">
        <v>259</v>
      </c>
      <c r="E11" s="243">
        <f>96+14</f>
        <v>110</v>
      </c>
      <c r="F11" s="74">
        <f>102+6</f>
        <v>108</v>
      </c>
      <c r="G11" s="73">
        <v>33</v>
      </c>
      <c r="H11" s="245">
        <f t="shared" si="0"/>
        <v>0.0013354917037636585</v>
      </c>
    </row>
    <row r="12" spans="1:8" ht="15">
      <c r="A12" s="188" t="s">
        <v>154</v>
      </c>
      <c r="B12" s="74">
        <v>448</v>
      </c>
      <c r="C12" s="74">
        <v>598</v>
      </c>
      <c r="D12" s="74">
        <v>34</v>
      </c>
      <c r="E12" s="243">
        <f>33+13</f>
        <v>46</v>
      </c>
      <c r="F12" s="74">
        <v>19</v>
      </c>
      <c r="G12" s="73">
        <v>21</v>
      </c>
      <c r="H12" s="245">
        <f t="shared" si="0"/>
        <v>0.0008498583569405099</v>
      </c>
    </row>
    <row r="13" spans="1:8" ht="15">
      <c r="A13" s="188" t="s">
        <v>155</v>
      </c>
      <c r="B13" s="74">
        <v>320.713</v>
      </c>
      <c r="C13" s="74">
        <v>140.018</v>
      </c>
      <c r="D13" s="74">
        <v>96</v>
      </c>
      <c r="E13" s="243">
        <f>31+13</f>
        <v>44</v>
      </c>
      <c r="F13" s="74">
        <v>22</v>
      </c>
      <c r="G13" s="73">
        <v>0</v>
      </c>
      <c r="H13" s="245">
        <f t="shared" si="0"/>
        <v>0</v>
      </c>
    </row>
    <row r="14" spans="1:8" ht="15">
      <c r="A14" s="188" t="s">
        <v>156</v>
      </c>
      <c r="B14" s="74">
        <v>561</v>
      </c>
      <c r="C14" s="74">
        <v>115</v>
      </c>
      <c r="D14" s="74">
        <v>54</v>
      </c>
      <c r="E14" s="243">
        <f>26+17</f>
        <v>43</v>
      </c>
      <c r="F14" s="74">
        <v>52</v>
      </c>
      <c r="G14" s="73">
        <v>0</v>
      </c>
      <c r="H14" s="245">
        <f t="shared" si="0"/>
        <v>0</v>
      </c>
    </row>
    <row r="15" spans="1:8" ht="15">
      <c r="A15" s="251" t="s">
        <v>157</v>
      </c>
      <c r="B15" s="102">
        <v>960.2870000000003</v>
      </c>
      <c r="C15" s="102">
        <v>418.98199999999997</v>
      </c>
      <c r="D15" s="102">
        <v>449</v>
      </c>
      <c r="E15" s="252">
        <f>E16-E7-E8-E9-E10-E11-E12-E13-E14</f>
        <v>314</v>
      </c>
      <c r="F15" s="252">
        <f>F16-F7-F8-F9-F10-F11-F12-F13-F14</f>
        <v>198</v>
      </c>
      <c r="G15" s="69">
        <f>G16-G7-G8-G9-G10-G11-G12-G13-G14</f>
        <v>368</v>
      </c>
      <c r="H15" s="253">
        <f t="shared" si="0"/>
        <v>0.014892755969243221</v>
      </c>
    </row>
    <row r="16" spans="1:8" ht="15.75" thickBot="1">
      <c r="A16" s="249" t="s">
        <v>158</v>
      </c>
      <c r="B16" s="250">
        <v>25212</v>
      </c>
      <c r="C16" s="250">
        <v>17967</v>
      </c>
      <c r="D16" s="250">
        <v>26709</v>
      </c>
      <c r="E16" s="246">
        <f>24093+2642</f>
        <v>26735</v>
      </c>
      <c r="F16" s="250">
        <f>22916+2131</f>
        <v>25047</v>
      </c>
      <c r="G16" s="247">
        <f>23147+1563</f>
        <v>24710</v>
      </c>
      <c r="H16" s="248">
        <f t="shared" si="0"/>
        <v>1</v>
      </c>
    </row>
    <row r="17" spans="1:8" ht="13.5">
      <c r="A17" s="51" t="s">
        <v>165</v>
      </c>
      <c r="B17" s="46"/>
      <c r="C17" s="46"/>
      <c r="D17" s="46"/>
      <c r="E17" s="46"/>
      <c r="F17" s="46"/>
      <c r="G17" s="46"/>
      <c r="H17" s="46"/>
    </row>
    <row r="18" spans="1:8" ht="13.5">
      <c r="A18" s="179" t="s">
        <v>139</v>
      </c>
      <c r="B18" s="56"/>
      <c r="C18" s="179" t="s">
        <v>138</v>
      </c>
      <c r="D18" s="56"/>
      <c r="E18" s="46"/>
      <c r="F18" s="46"/>
      <c r="G18" s="77"/>
      <c r="H18" s="46"/>
    </row>
    <row r="19" spans="1:8" ht="15">
      <c r="A19" s="29"/>
      <c r="B19" s="50"/>
      <c r="C19" s="70"/>
      <c r="D19" s="50"/>
      <c r="E19" s="50"/>
      <c r="F19" s="50"/>
      <c r="G19" s="50"/>
      <c r="H19" s="50"/>
    </row>
    <row r="20" spans="1:8" ht="18">
      <c r="A20" s="27" t="s">
        <v>149</v>
      </c>
      <c r="B20" s="50"/>
      <c r="C20" s="50"/>
      <c r="D20" s="50"/>
      <c r="E20" s="50"/>
      <c r="F20" s="50"/>
      <c r="G20" s="50"/>
      <c r="H20" s="50"/>
    </row>
    <row r="21" spans="1:8" ht="15.75" thickBot="1">
      <c r="A21" s="38"/>
      <c r="B21" s="31"/>
      <c r="C21" s="39"/>
      <c r="D21" s="31"/>
      <c r="E21" s="31"/>
      <c r="F21" s="31"/>
      <c r="G21" s="105" t="s">
        <v>147</v>
      </c>
      <c r="H21" s="71"/>
    </row>
    <row r="22" spans="1:8" ht="15">
      <c r="A22" s="200"/>
      <c r="B22" s="201">
        <v>1995</v>
      </c>
      <c r="C22" s="201">
        <v>2000</v>
      </c>
      <c r="D22" s="201">
        <v>2005</v>
      </c>
      <c r="E22" s="201">
        <v>2006</v>
      </c>
      <c r="F22" s="201">
        <v>2007</v>
      </c>
      <c r="G22" s="241">
        <v>2008</v>
      </c>
      <c r="H22" s="242">
        <v>2008</v>
      </c>
    </row>
    <row r="23" spans="1:8" ht="15">
      <c r="A23" s="210"/>
      <c r="B23" s="42"/>
      <c r="C23" s="33"/>
      <c r="D23" s="33"/>
      <c r="E23" s="33"/>
      <c r="F23" s="33"/>
      <c r="G23" s="72"/>
      <c r="H23" s="187" t="s">
        <v>144</v>
      </c>
    </row>
    <row r="24" spans="1:8" ht="15">
      <c r="A24" s="188" t="s">
        <v>16</v>
      </c>
      <c r="B24" s="73">
        <v>23920</v>
      </c>
      <c r="C24" s="73">
        <v>44782</v>
      </c>
      <c r="D24" s="73">
        <v>41855</v>
      </c>
      <c r="E24" s="73">
        <f>29516+9961</f>
        <v>39477</v>
      </c>
      <c r="F24" s="73">
        <f>27790+7924</f>
        <v>35714</v>
      </c>
      <c r="G24" s="73">
        <f>23991+7096</f>
        <v>31087</v>
      </c>
      <c r="H24" s="245">
        <f aca="true" t="shared" si="1" ref="H24:H32">G24/G$33</f>
        <v>0.7545754648283898</v>
      </c>
    </row>
    <row r="25" spans="1:8" ht="15">
      <c r="A25" s="188" t="s">
        <v>162</v>
      </c>
      <c r="B25" s="74">
        <v>5600</v>
      </c>
      <c r="C25" s="74">
        <v>5258</v>
      </c>
      <c r="D25" s="74">
        <v>4354</v>
      </c>
      <c r="E25" s="74">
        <f>1370+1996</f>
        <v>3366</v>
      </c>
      <c r="F25" s="74">
        <f>1447+1585</f>
        <v>3032</v>
      </c>
      <c r="G25" s="244">
        <f>1175+1479</f>
        <v>2654</v>
      </c>
      <c r="H25" s="245">
        <f t="shared" si="1"/>
        <v>0.06442060294189038</v>
      </c>
    </row>
    <row r="26" spans="1:8" ht="15">
      <c r="A26" s="137" t="s">
        <v>161</v>
      </c>
      <c r="B26" s="74">
        <v>199</v>
      </c>
      <c r="C26" s="75">
        <v>338</v>
      </c>
      <c r="D26" s="74">
        <v>1703</v>
      </c>
      <c r="E26" s="74">
        <f>1182+434</f>
        <v>1616</v>
      </c>
      <c r="F26" s="74">
        <f>1779+513</f>
        <v>2292</v>
      </c>
      <c r="G26" s="244">
        <f>1711+386</f>
        <v>2097</v>
      </c>
      <c r="H26" s="245">
        <f t="shared" si="1"/>
        <v>0.050900529151900575</v>
      </c>
    </row>
    <row r="27" spans="1:8" ht="15">
      <c r="A27" s="188" t="s">
        <v>154</v>
      </c>
      <c r="B27" s="74">
        <v>1142</v>
      </c>
      <c r="C27" s="74">
        <v>1009</v>
      </c>
      <c r="D27" s="74">
        <v>1098</v>
      </c>
      <c r="E27" s="74">
        <f>618+502</f>
        <v>1120</v>
      </c>
      <c r="F27" s="74">
        <f>644+442</f>
        <v>1086</v>
      </c>
      <c r="G27" s="244">
        <f>346+411</f>
        <v>757</v>
      </c>
      <c r="H27" s="245">
        <f t="shared" si="1"/>
        <v>0.01837467838244575</v>
      </c>
    </row>
    <row r="28" spans="1:8" ht="15">
      <c r="A28" s="226" t="s">
        <v>125</v>
      </c>
      <c r="B28" s="74">
        <v>1161</v>
      </c>
      <c r="C28" s="74">
        <v>622.628</v>
      </c>
      <c r="D28" s="74">
        <v>1014</v>
      </c>
      <c r="E28" s="74">
        <f>133+598</f>
        <v>731</v>
      </c>
      <c r="F28" s="74">
        <f>261+442</f>
        <v>703</v>
      </c>
      <c r="G28" s="244">
        <f>340+403</f>
        <v>743</v>
      </c>
      <c r="H28" s="245">
        <f t="shared" si="1"/>
        <v>0.018034856060973832</v>
      </c>
    </row>
    <row r="29" spans="1:8" ht="15">
      <c r="A29" s="188" t="s">
        <v>163</v>
      </c>
      <c r="B29" s="74">
        <v>1167</v>
      </c>
      <c r="C29" s="74">
        <v>1734</v>
      </c>
      <c r="D29" s="74">
        <v>834</v>
      </c>
      <c r="E29" s="74">
        <f>199+72</f>
        <v>271</v>
      </c>
      <c r="F29" s="74">
        <v>200</v>
      </c>
      <c r="G29" s="244">
        <f>57+286</f>
        <v>343</v>
      </c>
      <c r="H29" s="245">
        <f t="shared" si="1"/>
        <v>0.008325646876061944</v>
      </c>
    </row>
    <row r="30" spans="1:8" ht="15">
      <c r="A30" s="137" t="s">
        <v>159</v>
      </c>
      <c r="B30" s="66" t="s">
        <v>6</v>
      </c>
      <c r="C30" s="66" t="s">
        <v>6</v>
      </c>
      <c r="D30" s="74">
        <v>588</v>
      </c>
      <c r="E30" s="74">
        <f>411+46</f>
        <v>457</v>
      </c>
      <c r="F30" s="74">
        <v>148</v>
      </c>
      <c r="G30" s="244">
        <f>0</f>
        <v>0</v>
      </c>
      <c r="H30" s="245">
        <f t="shared" si="1"/>
        <v>0</v>
      </c>
    </row>
    <row r="31" spans="1:8" ht="15">
      <c r="A31" s="137" t="s">
        <v>160</v>
      </c>
      <c r="B31" s="74">
        <v>2674</v>
      </c>
      <c r="C31" s="74">
        <v>2987</v>
      </c>
      <c r="D31" s="74">
        <v>327</v>
      </c>
      <c r="E31" s="74">
        <f>123+38</f>
        <v>161</v>
      </c>
      <c r="F31" s="74">
        <v>0</v>
      </c>
      <c r="G31" s="76">
        <v>0</v>
      </c>
      <c r="H31" s="245">
        <f t="shared" si="1"/>
        <v>0</v>
      </c>
    </row>
    <row r="32" spans="1:8" ht="15">
      <c r="A32" s="251" t="s">
        <v>157</v>
      </c>
      <c r="B32" s="102">
        <v>2094</v>
      </c>
      <c r="C32" s="102">
        <v>2147.372000000003</v>
      </c>
      <c r="D32" s="102">
        <v>2414</v>
      </c>
      <c r="E32" s="102">
        <f>E33-E24-E25-E26-E27-E28-E29-E30-E31</f>
        <v>2375</v>
      </c>
      <c r="F32" s="102">
        <f>F33-F24-F25-F26-F27-F28-F29-F30-F31</f>
        <v>2980</v>
      </c>
      <c r="G32" s="102">
        <f>G33-G24-G25-G26-G27-G28-G29-G30-G31</f>
        <v>3517</v>
      </c>
      <c r="H32" s="253">
        <f t="shared" si="1"/>
        <v>0.08536822175833779</v>
      </c>
    </row>
    <row r="33" spans="1:8" ht="15.75" thickBot="1">
      <c r="A33" s="249" t="s">
        <v>164</v>
      </c>
      <c r="B33" s="254">
        <v>37957</v>
      </c>
      <c r="C33" s="254">
        <v>58878</v>
      </c>
      <c r="D33" s="254">
        <v>54187</v>
      </c>
      <c r="E33" s="254">
        <f>35621+13953</f>
        <v>49574</v>
      </c>
      <c r="F33" s="254">
        <f>34476+11679</f>
        <v>46155</v>
      </c>
      <c r="G33" s="247">
        <f>30470+10728</f>
        <v>41198</v>
      </c>
      <c r="H33" s="255">
        <v>1</v>
      </c>
    </row>
    <row r="34" spans="1:8" ht="13.5">
      <c r="A34" s="51" t="s">
        <v>165</v>
      </c>
      <c r="B34" s="46"/>
      <c r="C34" s="46"/>
      <c r="D34" s="46"/>
      <c r="E34" s="46"/>
      <c r="F34" s="46"/>
      <c r="G34" s="46"/>
      <c r="H34" s="46"/>
    </row>
    <row r="35" spans="1:8" ht="13.5">
      <c r="A35" s="179" t="s">
        <v>139</v>
      </c>
      <c r="B35" s="56"/>
      <c r="C35" s="179" t="s">
        <v>138</v>
      </c>
      <c r="D35" s="56"/>
      <c r="E35" s="46"/>
      <c r="F35" s="46"/>
      <c r="G35" s="77"/>
      <c r="H35" s="46"/>
    </row>
    <row r="36" spans="1:8" ht="13.5">
      <c r="A36" s="78"/>
      <c r="B36" s="78"/>
      <c r="C36" s="78"/>
      <c r="D36" s="78"/>
      <c r="E36" s="78"/>
      <c r="F36" s="78"/>
      <c r="G36" s="78"/>
      <c r="H36" s="78"/>
    </row>
    <row r="37" spans="1:8" ht="13.5">
      <c r="A37" s="78"/>
      <c r="B37" s="78"/>
      <c r="C37" s="78"/>
      <c r="D37" s="78"/>
      <c r="E37" s="78"/>
      <c r="F37" s="78"/>
      <c r="G37" s="78"/>
      <c r="H37" s="78"/>
    </row>
    <row r="38" spans="1:8" ht="13.5">
      <c r="A38" s="78"/>
      <c r="B38" s="78"/>
      <c r="C38" s="78"/>
      <c r="D38" s="78"/>
      <c r="E38" s="78"/>
      <c r="F38" s="78"/>
      <c r="G38" s="78"/>
      <c r="H38" s="78"/>
    </row>
    <row r="39" spans="1:8" ht="13.5">
      <c r="A39" s="78"/>
      <c r="B39" s="78"/>
      <c r="C39" s="78"/>
      <c r="D39" s="78"/>
      <c r="E39" s="78"/>
      <c r="F39" s="78"/>
      <c r="G39" s="78"/>
      <c r="H39" s="78"/>
    </row>
    <row r="40" spans="1:8" ht="13.5">
      <c r="A40" s="78"/>
      <c r="B40" s="78"/>
      <c r="C40" s="78"/>
      <c r="D40" s="78"/>
      <c r="E40" s="78"/>
      <c r="F40" s="78"/>
      <c r="G40" s="78"/>
      <c r="H40" s="78"/>
    </row>
    <row r="41" spans="1:8" ht="13.5">
      <c r="A41" s="78"/>
      <c r="B41" s="78"/>
      <c r="C41" s="78"/>
      <c r="D41" s="78"/>
      <c r="E41" s="78"/>
      <c r="F41" s="78"/>
      <c r="G41" s="78"/>
      <c r="H41" s="78"/>
    </row>
    <row r="42" spans="1:8" ht="13.5">
      <c r="A42" s="78"/>
      <c r="B42" s="78"/>
      <c r="C42" s="78"/>
      <c r="D42" s="78"/>
      <c r="E42" s="78"/>
      <c r="F42" s="78"/>
      <c r="G42" s="78"/>
      <c r="H42" s="78"/>
    </row>
    <row r="43" spans="1:8" ht="13.5">
      <c r="A43" s="78"/>
      <c r="B43" s="78"/>
      <c r="C43" s="78"/>
      <c r="D43" s="78"/>
      <c r="E43" s="78"/>
      <c r="F43" s="78"/>
      <c r="G43" s="78"/>
      <c r="H43" s="78"/>
    </row>
    <row r="44" spans="1:8" ht="13.5">
      <c r="A44" s="78"/>
      <c r="B44" s="78"/>
      <c r="C44" s="78"/>
      <c r="D44" s="78"/>
      <c r="E44" s="78"/>
      <c r="F44" s="78"/>
      <c r="G44" s="78"/>
      <c r="H44" s="78"/>
    </row>
    <row r="45" spans="1:8" ht="13.5">
      <c r="A45" s="78"/>
      <c r="B45" s="78"/>
      <c r="C45" s="78"/>
      <c r="D45" s="78"/>
      <c r="E45" s="78"/>
      <c r="F45" s="78"/>
      <c r="G45" s="78"/>
      <c r="H45" s="78"/>
    </row>
    <row r="46" spans="1:8" ht="13.5">
      <c r="A46" s="78"/>
      <c r="B46" s="78"/>
      <c r="C46" s="78"/>
      <c r="D46" s="78"/>
      <c r="E46" s="78"/>
      <c r="F46" s="78"/>
      <c r="G46" s="78"/>
      <c r="H46" s="78"/>
    </row>
    <row r="47" spans="1:8" ht="13.5">
      <c r="A47" s="78"/>
      <c r="B47" s="78"/>
      <c r="C47" s="78"/>
      <c r="D47" s="78"/>
      <c r="E47" s="78"/>
      <c r="F47" s="78"/>
      <c r="G47" s="78"/>
      <c r="H47" s="78"/>
    </row>
    <row r="48" spans="1:8" ht="13.5">
      <c r="A48" s="78"/>
      <c r="B48" s="78"/>
      <c r="C48" s="78"/>
      <c r="D48" s="78"/>
      <c r="E48" s="78"/>
      <c r="F48" s="78"/>
      <c r="G48" s="78"/>
      <c r="H48" s="78"/>
    </row>
    <row r="49" spans="1:8" ht="13.5">
      <c r="A49" s="78"/>
      <c r="B49" s="78"/>
      <c r="C49" s="78"/>
      <c r="D49" s="78"/>
      <c r="E49" s="78"/>
      <c r="F49" s="78"/>
      <c r="G49" s="78"/>
      <c r="H49" s="78"/>
    </row>
    <row r="50" spans="1:8" ht="13.5">
      <c r="A50" s="78"/>
      <c r="B50" s="78"/>
      <c r="C50" s="78"/>
      <c r="D50" s="78"/>
      <c r="E50" s="78"/>
      <c r="F50" s="78"/>
      <c r="G50" s="78"/>
      <c r="H50" s="78"/>
    </row>
    <row r="51" spans="1:8" ht="13.5">
      <c r="A51" s="78"/>
      <c r="B51" s="78"/>
      <c r="C51" s="78"/>
      <c r="D51" s="78"/>
      <c r="E51" s="78"/>
      <c r="F51" s="78"/>
      <c r="G51" s="78"/>
      <c r="H51" s="78"/>
    </row>
    <row r="52" spans="1:8" ht="13.5">
      <c r="A52" s="78"/>
      <c r="B52" s="78"/>
      <c r="C52" s="78"/>
      <c r="D52" s="78"/>
      <c r="E52" s="78"/>
      <c r="F52" s="78"/>
      <c r="G52" s="78"/>
      <c r="H52" s="78"/>
    </row>
    <row r="53" spans="1:8" ht="13.5">
      <c r="A53" s="78"/>
      <c r="B53" s="78"/>
      <c r="C53" s="78"/>
      <c r="D53" s="78"/>
      <c r="E53" s="78"/>
      <c r="F53" s="78"/>
      <c r="G53" s="78"/>
      <c r="H53" s="78"/>
    </row>
    <row r="54" spans="1:8" ht="13.5">
      <c r="A54" s="78"/>
      <c r="B54" s="78"/>
      <c r="C54" s="78"/>
      <c r="D54" s="78"/>
      <c r="E54" s="78"/>
      <c r="F54" s="78"/>
      <c r="G54" s="78"/>
      <c r="H54" s="78"/>
    </row>
    <row r="55" spans="1:8" ht="13.5">
      <c r="A55" s="78"/>
      <c r="B55" s="78"/>
      <c r="C55" s="78"/>
      <c r="D55" s="78"/>
      <c r="E55" s="78"/>
      <c r="F55" s="78"/>
      <c r="G55" s="78"/>
      <c r="H55" s="78"/>
    </row>
    <row r="56" spans="1:8" ht="13.5">
      <c r="A56" s="78"/>
      <c r="B56" s="78"/>
      <c r="C56" s="78"/>
      <c r="D56" s="78"/>
      <c r="E56" s="78"/>
      <c r="F56" s="78"/>
      <c r="G56" s="78"/>
      <c r="H56" s="78"/>
    </row>
    <row r="57" spans="1:8" ht="13.5">
      <c r="A57" s="78"/>
      <c r="B57" s="78"/>
      <c r="C57" s="78"/>
      <c r="D57" s="78"/>
      <c r="E57" s="78"/>
      <c r="F57" s="78"/>
      <c r="G57" s="78"/>
      <c r="H57" s="78"/>
    </row>
    <row r="58" spans="1:8" ht="13.5">
      <c r="A58" s="78"/>
      <c r="B58" s="78"/>
      <c r="C58" s="78"/>
      <c r="D58" s="78"/>
      <c r="E58" s="78"/>
      <c r="F58" s="78"/>
      <c r="G58" s="78"/>
      <c r="H58" s="78"/>
    </row>
    <row r="59" spans="1:8" ht="13.5">
      <c r="A59" s="78"/>
      <c r="B59" s="78"/>
      <c r="C59" s="78"/>
      <c r="D59" s="78"/>
      <c r="E59" s="78"/>
      <c r="F59" s="78"/>
      <c r="G59" s="78"/>
      <c r="H59" s="78"/>
    </row>
    <row r="60" spans="1:8" ht="13.5">
      <c r="A60" s="78"/>
      <c r="B60" s="78"/>
      <c r="C60" s="78"/>
      <c r="D60" s="78"/>
      <c r="E60" s="78"/>
      <c r="F60" s="78"/>
      <c r="G60" s="78"/>
      <c r="H60" s="78"/>
    </row>
    <row r="61" spans="1:8" ht="13.5">
      <c r="A61" s="78"/>
      <c r="B61" s="78"/>
      <c r="C61" s="78"/>
      <c r="D61" s="78"/>
      <c r="E61" s="78"/>
      <c r="F61" s="78"/>
      <c r="G61" s="78"/>
      <c r="H61" s="78"/>
    </row>
    <row r="62" spans="1:8" ht="13.5">
      <c r="A62" s="78"/>
      <c r="B62" s="78"/>
      <c r="C62" s="78"/>
      <c r="D62" s="78"/>
      <c r="E62" s="78"/>
      <c r="F62" s="78"/>
      <c r="G62" s="78"/>
      <c r="H62" s="78"/>
    </row>
    <row r="63" spans="1:8" ht="13.5">
      <c r="A63" s="78"/>
      <c r="B63" s="78"/>
      <c r="C63" s="78"/>
      <c r="D63" s="78"/>
      <c r="E63" s="78"/>
      <c r="F63" s="78"/>
      <c r="G63" s="78"/>
      <c r="H63" s="78"/>
    </row>
    <row r="64" spans="1:8" ht="13.5">
      <c r="A64" s="78"/>
      <c r="B64" s="78"/>
      <c r="C64" s="78"/>
      <c r="D64" s="78"/>
      <c r="E64" s="78"/>
      <c r="F64" s="78"/>
      <c r="G64" s="78"/>
      <c r="H64" s="78"/>
    </row>
    <row r="65" spans="1:8" ht="13.5">
      <c r="A65" s="78"/>
      <c r="B65" s="78"/>
      <c r="C65" s="78"/>
      <c r="D65" s="78"/>
      <c r="E65" s="78"/>
      <c r="F65" s="78"/>
      <c r="G65" s="78"/>
      <c r="H65" s="78"/>
    </row>
    <row r="66" spans="1:8" ht="13.5">
      <c r="A66" s="78"/>
      <c r="B66" s="78"/>
      <c r="C66" s="78"/>
      <c r="D66" s="78"/>
      <c r="E66" s="78"/>
      <c r="F66" s="78"/>
      <c r="G66" s="78"/>
      <c r="H66" s="78"/>
    </row>
    <row r="67" spans="1:8" ht="13.5">
      <c r="A67" s="78"/>
      <c r="B67" s="78"/>
      <c r="C67" s="78"/>
      <c r="D67" s="78"/>
      <c r="E67" s="78"/>
      <c r="F67" s="78"/>
      <c r="G67" s="78"/>
      <c r="H67" s="78"/>
    </row>
    <row r="68" spans="1:8" ht="13.5">
      <c r="A68" s="78"/>
      <c r="B68" s="78"/>
      <c r="C68" s="78"/>
      <c r="D68" s="78"/>
      <c r="E68" s="78"/>
      <c r="F68" s="78"/>
      <c r="G68" s="78"/>
      <c r="H68" s="78"/>
    </row>
    <row r="69" spans="1:8" ht="13.5">
      <c r="A69" s="78"/>
      <c r="B69" s="78"/>
      <c r="C69" s="78"/>
      <c r="D69" s="78"/>
      <c r="E69" s="78"/>
      <c r="F69" s="78"/>
      <c r="G69" s="78"/>
      <c r="H69" s="78"/>
    </row>
    <row r="70" spans="1:8" ht="13.5">
      <c r="A70" s="78"/>
      <c r="B70" s="78"/>
      <c r="C70" s="78"/>
      <c r="D70" s="78"/>
      <c r="E70" s="78"/>
      <c r="F70" s="78"/>
      <c r="G70" s="78"/>
      <c r="H70" s="78"/>
    </row>
    <row r="71" spans="1:8" ht="13.5">
      <c r="A71" s="78"/>
      <c r="B71" s="78"/>
      <c r="C71" s="78"/>
      <c r="D71" s="78"/>
      <c r="E71" s="78"/>
      <c r="F71" s="78"/>
      <c r="G71" s="78"/>
      <c r="H71" s="78"/>
    </row>
    <row r="72" spans="1:8" ht="13.5">
      <c r="A72" s="78"/>
      <c r="B72" s="78"/>
      <c r="C72" s="78"/>
      <c r="D72" s="78"/>
      <c r="E72" s="78"/>
      <c r="F72" s="78"/>
      <c r="G72" s="78"/>
      <c r="H72" s="78"/>
    </row>
    <row r="73" spans="1:8" ht="13.5">
      <c r="A73" s="78"/>
      <c r="B73" s="78"/>
      <c r="C73" s="78"/>
      <c r="D73" s="78"/>
      <c r="E73" s="78"/>
      <c r="F73" s="78"/>
      <c r="G73" s="78"/>
      <c r="H73" s="78"/>
    </row>
    <row r="74" spans="1:8" ht="13.5">
      <c r="A74" s="78"/>
      <c r="B74" s="78"/>
      <c r="C74" s="78"/>
      <c r="D74" s="78"/>
      <c r="E74" s="78"/>
      <c r="F74" s="78"/>
      <c r="G74" s="78"/>
      <c r="H74" s="78"/>
    </row>
    <row r="75" spans="1:8" ht="13.5">
      <c r="A75" s="78"/>
      <c r="B75" s="78"/>
      <c r="C75" s="78"/>
      <c r="D75" s="78"/>
      <c r="E75" s="78"/>
      <c r="F75" s="78"/>
      <c r="G75" s="78"/>
      <c r="H75" s="78"/>
    </row>
    <row r="76" spans="1:8" ht="13.5">
      <c r="A76" s="78"/>
      <c r="B76" s="78"/>
      <c r="C76" s="78"/>
      <c r="D76" s="78"/>
      <c r="E76" s="78"/>
      <c r="F76" s="78"/>
      <c r="G76" s="78"/>
      <c r="H76" s="78"/>
    </row>
    <row r="77" spans="1:8" ht="13.5">
      <c r="A77" s="78"/>
      <c r="B77" s="78"/>
      <c r="C77" s="78"/>
      <c r="D77" s="78"/>
      <c r="E77" s="78"/>
      <c r="F77" s="78"/>
      <c r="G77" s="78"/>
      <c r="H77" s="78"/>
    </row>
    <row r="78" spans="1:8" ht="13.5">
      <c r="A78" s="78"/>
      <c r="B78" s="78"/>
      <c r="C78" s="78"/>
      <c r="D78" s="78"/>
      <c r="E78" s="78"/>
      <c r="F78" s="78"/>
      <c r="G78" s="78"/>
      <c r="H78" s="78"/>
    </row>
    <row r="79" spans="1:8" ht="13.5">
      <c r="A79" s="78"/>
      <c r="B79" s="78"/>
      <c r="C79" s="78"/>
      <c r="D79" s="78"/>
      <c r="E79" s="78"/>
      <c r="F79" s="78"/>
      <c r="G79" s="78"/>
      <c r="H79" s="78"/>
    </row>
    <row r="80" spans="1:8" ht="13.5">
      <c r="A80" s="78"/>
      <c r="B80" s="78"/>
      <c r="C80" s="78"/>
      <c r="D80" s="78"/>
      <c r="E80" s="78"/>
      <c r="F80" s="78"/>
      <c r="G80" s="78"/>
      <c r="H80" s="78"/>
    </row>
    <row r="81" spans="1:8" ht="13.5">
      <c r="A81" s="78"/>
      <c r="B81" s="78"/>
      <c r="C81" s="78"/>
      <c r="D81" s="78"/>
      <c r="E81" s="78"/>
      <c r="F81" s="78"/>
      <c r="G81" s="78"/>
      <c r="H81" s="78"/>
    </row>
    <row r="82" spans="1:8" ht="13.5">
      <c r="A82" s="78"/>
      <c r="B82" s="78"/>
      <c r="C82" s="78"/>
      <c r="D82" s="78"/>
      <c r="E82" s="78"/>
      <c r="F82" s="78"/>
      <c r="G82" s="78"/>
      <c r="H82" s="78"/>
    </row>
    <row r="83" spans="1:8" ht="13.5">
      <c r="A83" s="78"/>
      <c r="B83" s="78"/>
      <c r="C83" s="78"/>
      <c r="D83" s="78"/>
      <c r="E83" s="78"/>
      <c r="F83" s="78"/>
      <c r="G83" s="78"/>
      <c r="H83" s="78"/>
    </row>
    <row r="84" spans="1:8" ht="13.5">
      <c r="A84" s="78"/>
      <c r="B84" s="78"/>
      <c r="C84" s="78"/>
      <c r="D84" s="78"/>
      <c r="E84" s="78"/>
      <c r="F84" s="78"/>
      <c r="G84" s="78"/>
      <c r="H84" s="78"/>
    </row>
    <row r="85" spans="1:8" ht="13.5">
      <c r="A85" s="78"/>
      <c r="B85" s="78"/>
      <c r="C85" s="78"/>
      <c r="D85" s="78"/>
      <c r="E85" s="78"/>
      <c r="F85" s="78"/>
      <c r="G85" s="78"/>
      <c r="H85" s="78"/>
    </row>
    <row r="86" spans="1:8" ht="13.5">
      <c r="A86" s="78"/>
      <c r="B86" s="78"/>
      <c r="C86" s="78"/>
      <c r="D86" s="78"/>
      <c r="E86" s="78"/>
      <c r="F86" s="78"/>
      <c r="G86" s="78"/>
      <c r="H86" s="78"/>
    </row>
    <row r="87" spans="1:8" ht="13.5">
      <c r="A87" s="78"/>
      <c r="B87" s="78"/>
      <c r="C87" s="78"/>
      <c r="D87" s="78"/>
      <c r="E87" s="78"/>
      <c r="F87" s="78"/>
      <c r="G87" s="78"/>
      <c r="H87" s="78"/>
    </row>
    <row r="88" spans="1:8" ht="13.5">
      <c r="A88" s="78"/>
      <c r="B88" s="78"/>
      <c r="C88" s="78"/>
      <c r="D88" s="78"/>
      <c r="E88" s="78"/>
      <c r="F88" s="78"/>
      <c r="G88" s="78"/>
      <c r="H88" s="78"/>
    </row>
    <row r="89" spans="1:8" ht="13.5">
      <c r="A89" s="78"/>
      <c r="B89" s="78"/>
      <c r="C89" s="78"/>
      <c r="D89" s="78"/>
      <c r="E89" s="78"/>
      <c r="F89" s="78"/>
      <c r="G89" s="78"/>
      <c r="H89" s="78"/>
    </row>
    <row r="90" spans="1:8" ht="13.5">
      <c r="A90" s="78"/>
      <c r="B90" s="78"/>
      <c r="C90" s="78"/>
      <c r="D90" s="78"/>
      <c r="E90" s="78"/>
      <c r="F90" s="78"/>
      <c r="G90" s="78"/>
      <c r="H90" s="78"/>
    </row>
    <row r="91" spans="1:8" ht="13.5">
      <c r="A91" s="78"/>
      <c r="B91" s="78"/>
      <c r="C91" s="78"/>
      <c r="D91" s="78"/>
      <c r="E91" s="78"/>
      <c r="F91" s="78"/>
      <c r="G91" s="78"/>
      <c r="H91" s="78"/>
    </row>
    <row r="92" spans="1:8" ht="13.5">
      <c r="A92" s="78"/>
      <c r="B92" s="78"/>
      <c r="C92" s="78"/>
      <c r="D92" s="78"/>
      <c r="E92" s="78"/>
      <c r="F92" s="78"/>
      <c r="G92" s="78"/>
      <c r="H92" s="78"/>
    </row>
    <row r="93" spans="1:8" ht="13.5">
      <c r="A93" s="78"/>
      <c r="B93" s="78"/>
      <c r="C93" s="78"/>
      <c r="D93" s="78"/>
      <c r="E93" s="78"/>
      <c r="F93" s="78"/>
      <c r="G93" s="78"/>
      <c r="H93" s="78"/>
    </row>
    <row r="94" spans="1:8" ht="13.5">
      <c r="A94" s="78"/>
      <c r="B94" s="78"/>
      <c r="C94" s="78"/>
      <c r="D94" s="78"/>
      <c r="E94" s="78"/>
      <c r="F94" s="78"/>
      <c r="G94" s="78"/>
      <c r="H94" s="78"/>
    </row>
    <row r="95" spans="1:8" ht="13.5">
      <c r="A95" s="78"/>
      <c r="B95" s="78"/>
      <c r="C95" s="78"/>
      <c r="D95" s="78"/>
      <c r="E95" s="78"/>
      <c r="F95" s="78"/>
      <c r="G95" s="78"/>
      <c r="H95" s="78"/>
    </row>
    <row r="96" spans="1:8" ht="13.5">
      <c r="A96" s="78"/>
      <c r="B96" s="78"/>
      <c r="C96" s="78"/>
      <c r="D96" s="78"/>
      <c r="E96" s="78"/>
      <c r="F96" s="78"/>
      <c r="G96" s="78"/>
      <c r="H96" s="78"/>
    </row>
    <row r="97" spans="1:8" ht="13.5">
      <c r="A97" s="78"/>
      <c r="B97" s="78"/>
      <c r="C97" s="78"/>
      <c r="D97" s="78"/>
      <c r="E97" s="78"/>
      <c r="F97" s="78"/>
      <c r="G97" s="78"/>
      <c r="H97" s="78"/>
    </row>
    <row r="98" spans="1:8" ht="13.5">
      <c r="A98" s="78"/>
      <c r="B98" s="78"/>
      <c r="C98" s="78"/>
      <c r="D98" s="78"/>
      <c r="E98" s="78"/>
      <c r="F98" s="78"/>
      <c r="G98" s="78"/>
      <c r="H98" s="78"/>
    </row>
    <row r="99" spans="1:8" ht="13.5">
      <c r="A99" s="78"/>
      <c r="B99" s="78"/>
      <c r="C99" s="78"/>
      <c r="D99" s="78"/>
      <c r="E99" s="78"/>
      <c r="F99" s="78"/>
      <c r="G99" s="78"/>
      <c r="H99" s="78"/>
    </row>
    <row r="100" spans="1:8" ht="13.5">
      <c r="A100" s="78"/>
      <c r="B100" s="78"/>
      <c r="C100" s="78"/>
      <c r="D100" s="78"/>
      <c r="E100" s="78"/>
      <c r="F100" s="78"/>
      <c r="G100" s="78"/>
      <c r="H100" s="78"/>
    </row>
    <row r="101" spans="1:8" ht="13.5">
      <c r="A101" s="78"/>
      <c r="B101" s="78"/>
      <c r="C101" s="78"/>
      <c r="D101" s="78"/>
      <c r="E101" s="78"/>
      <c r="F101" s="78"/>
      <c r="G101" s="78"/>
      <c r="H101" s="78"/>
    </row>
    <row r="102" spans="1:8" ht="13.5">
      <c r="A102" s="78"/>
      <c r="B102" s="78"/>
      <c r="C102" s="78"/>
      <c r="D102" s="78"/>
      <c r="E102" s="78"/>
      <c r="F102" s="78"/>
      <c r="G102" s="78"/>
      <c r="H102" s="78"/>
    </row>
    <row r="103" spans="1:8" ht="13.5">
      <c r="A103" s="78"/>
      <c r="B103" s="78"/>
      <c r="C103" s="78"/>
      <c r="D103" s="78"/>
      <c r="E103" s="78"/>
      <c r="F103" s="78"/>
      <c r="G103" s="78"/>
      <c r="H103" s="78"/>
    </row>
    <row r="104" spans="1:8" ht="13.5">
      <c r="A104" s="78"/>
      <c r="B104" s="78"/>
      <c r="C104" s="78"/>
      <c r="D104" s="78"/>
      <c r="E104" s="78"/>
      <c r="F104" s="78"/>
      <c r="G104" s="78"/>
      <c r="H104" s="78"/>
    </row>
    <row r="105" spans="1:8" ht="13.5">
      <c r="A105" s="78"/>
      <c r="B105" s="78"/>
      <c r="C105" s="78"/>
      <c r="D105" s="78"/>
      <c r="E105" s="78"/>
      <c r="F105" s="78"/>
      <c r="G105" s="78"/>
      <c r="H105" s="78"/>
    </row>
    <row r="106" spans="1:8" ht="13.5">
      <c r="A106" s="78"/>
      <c r="B106" s="78"/>
      <c r="C106" s="78"/>
      <c r="D106" s="78"/>
      <c r="E106" s="78"/>
      <c r="F106" s="78"/>
      <c r="G106" s="78"/>
      <c r="H106" s="78"/>
    </row>
    <row r="107" spans="1:8" ht="13.5">
      <c r="A107" s="78"/>
      <c r="B107" s="78"/>
      <c r="C107" s="78"/>
      <c r="D107" s="78"/>
      <c r="E107" s="78"/>
      <c r="F107" s="78"/>
      <c r="G107" s="78"/>
      <c r="H107" s="78"/>
    </row>
    <row r="108" spans="1:8" ht="13.5">
      <c r="A108" s="78"/>
      <c r="B108" s="78"/>
      <c r="C108" s="78"/>
      <c r="D108" s="78"/>
      <c r="E108" s="78"/>
      <c r="F108" s="78"/>
      <c r="G108" s="78"/>
      <c r="H108" s="78"/>
    </row>
    <row r="109" spans="1:8" ht="13.5">
      <c r="A109" s="78"/>
      <c r="B109" s="78"/>
      <c r="C109" s="78"/>
      <c r="D109" s="78"/>
      <c r="E109" s="78"/>
      <c r="F109" s="78"/>
      <c r="G109" s="78"/>
      <c r="H109" s="78"/>
    </row>
    <row r="110" spans="1:8" ht="13.5">
      <c r="A110" s="78"/>
      <c r="B110" s="78"/>
      <c r="C110" s="78"/>
      <c r="D110" s="78"/>
      <c r="E110" s="78"/>
      <c r="F110" s="78"/>
      <c r="G110" s="78"/>
      <c r="H110" s="78"/>
    </row>
    <row r="111" spans="1:8" ht="13.5">
      <c r="A111" s="78"/>
      <c r="B111" s="78"/>
      <c r="C111" s="78"/>
      <c r="D111" s="78"/>
      <c r="E111" s="78"/>
      <c r="F111" s="78"/>
      <c r="G111" s="78"/>
      <c r="H111" s="78"/>
    </row>
    <row r="112" spans="1:8" ht="13.5">
      <c r="A112" s="78"/>
      <c r="B112" s="78"/>
      <c r="C112" s="78"/>
      <c r="D112" s="78"/>
      <c r="E112" s="78"/>
      <c r="F112" s="78"/>
      <c r="G112" s="78"/>
      <c r="H112" s="78"/>
    </row>
    <row r="113" spans="1:8" ht="13.5">
      <c r="A113" s="78"/>
      <c r="B113" s="78"/>
      <c r="C113" s="78"/>
      <c r="D113" s="78"/>
      <c r="E113" s="78"/>
      <c r="F113" s="78"/>
      <c r="G113" s="78"/>
      <c r="H113" s="78"/>
    </row>
    <row r="114" spans="1:8" ht="13.5">
      <c r="A114" s="78"/>
      <c r="B114" s="78"/>
      <c r="C114" s="78"/>
      <c r="D114" s="78"/>
      <c r="E114" s="78"/>
      <c r="F114" s="78"/>
      <c r="G114" s="78"/>
      <c r="H114" s="78"/>
    </row>
    <row r="115" spans="1:8" ht="13.5">
      <c r="A115" s="78"/>
      <c r="B115" s="78"/>
      <c r="C115" s="78"/>
      <c r="D115" s="78"/>
      <c r="E115" s="78"/>
      <c r="F115" s="78"/>
      <c r="G115" s="78"/>
      <c r="H115" s="78"/>
    </row>
    <row r="116" spans="1:8" ht="13.5">
      <c r="A116" s="78"/>
      <c r="B116" s="78"/>
      <c r="C116" s="78"/>
      <c r="D116" s="78"/>
      <c r="E116" s="78"/>
      <c r="F116" s="78"/>
      <c r="G116" s="78"/>
      <c r="H116" s="78"/>
    </row>
    <row r="117" spans="1:8" ht="13.5">
      <c r="A117" s="78"/>
      <c r="B117" s="78"/>
      <c r="C117" s="78"/>
      <c r="D117" s="78"/>
      <c r="E117" s="78"/>
      <c r="F117" s="78"/>
      <c r="G117" s="78"/>
      <c r="H117" s="78"/>
    </row>
    <row r="118" spans="1:8" ht="13.5">
      <c r="A118" s="78"/>
      <c r="B118" s="78"/>
      <c r="C118" s="78"/>
      <c r="D118" s="78"/>
      <c r="E118" s="78"/>
      <c r="F118" s="78"/>
      <c r="G118" s="78"/>
      <c r="H118" s="78"/>
    </row>
    <row r="119" spans="1:8" ht="13.5">
      <c r="A119" s="78"/>
      <c r="B119" s="78"/>
      <c r="C119" s="78"/>
      <c r="D119" s="78"/>
      <c r="E119" s="78"/>
      <c r="F119" s="78"/>
      <c r="G119" s="78"/>
      <c r="H119" s="78"/>
    </row>
    <row r="120" spans="1:8" ht="13.5">
      <c r="A120" s="78"/>
      <c r="B120" s="78"/>
      <c r="C120" s="78"/>
      <c r="D120" s="78"/>
      <c r="E120" s="78"/>
      <c r="F120" s="78"/>
      <c r="G120" s="78"/>
      <c r="H120" s="78"/>
    </row>
    <row r="121" spans="1:8" ht="13.5">
      <c r="A121" s="78"/>
      <c r="B121" s="78"/>
      <c r="C121" s="78"/>
      <c r="D121" s="78"/>
      <c r="E121" s="78"/>
      <c r="F121" s="78"/>
      <c r="G121" s="78"/>
      <c r="H121" s="78"/>
    </row>
    <row r="122" spans="1:8" ht="13.5">
      <c r="A122" s="78"/>
      <c r="B122" s="78"/>
      <c r="C122" s="78"/>
      <c r="D122" s="78"/>
      <c r="E122" s="78"/>
      <c r="F122" s="78"/>
      <c r="G122" s="78"/>
      <c r="H122" s="78"/>
    </row>
    <row r="123" spans="1:8" ht="13.5">
      <c r="A123" s="78"/>
      <c r="B123" s="78"/>
      <c r="C123" s="78"/>
      <c r="D123" s="78"/>
      <c r="E123" s="78"/>
      <c r="F123" s="78"/>
      <c r="G123" s="78"/>
      <c r="H123" s="78"/>
    </row>
    <row r="124" spans="1:8" ht="13.5">
      <c r="A124" s="78"/>
      <c r="B124" s="78"/>
      <c r="C124" s="78"/>
      <c r="D124" s="78"/>
      <c r="E124" s="78"/>
      <c r="F124" s="78"/>
      <c r="G124" s="78"/>
      <c r="H124" s="78"/>
    </row>
    <row r="125" spans="1:8" ht="13.5">
      <c r="A125" s="78"/>
      <c r="B125" s="78"/>
      <c r="C125" s="78"/>
      <c r="D125" s="78"/>
      <c r="E125" s="78"/>
      <c r="F125" s="78"/>
      <c r="G125" s="78"/>
      <c r="H125" s="78"/>
    </row>
    <row r="126" spans="1:8" ht="13.5">
      <c r="A126" s="78"/>
      <c r="B126" s="78"/>
      <c r="C126" s="78"/>
      <c r="D126" s="78"/>
      <c r="E126" s="78"/>
      <c r="F126" s="78"/>
      <c r="G126" s="78"/>
      <c r="H126" s="78"/>
    </row>
    <row r="127" spans="1:8" ht="13.5">
      <c r="A127" s="78"/>
      <c r="B127" s="78"/>
      <c r="C127" s="78"/>
      <c r="D127" s="78"/>
      <c r="E127" s="78"/>
      <c r="F127" s="78"/>
      <c r="G127" s="78"/>
      <c r="H127" s="78"/>
    </row>
    <row r="128" spans="1:8" ht="13.5">
      <c r="A128" s="78"/>
      <c r="B128" s="78"/>
      <c r="C128" s="78"/>
      <c r="D128" s="78"/>
      <c r="E128" s="78"/>
      <c r="F128" s="78"/>
      <c r="G128" s="78"/>
      <c r="H128" s="78"/>
    </row>
    <row r="129" spans="1:8" ht="13.5">
      <c r="A129" s="78"/>
      <c r="B129" s="78"/>
      <c r="C129" s="78"/>
      <c r="D129" s="78"/>
      <c r="E129" s="78"/>
      <c r="F129" s="78"/>
      <c r="G129" s="78"/>
      <c r="H129" s="78"/>
    </row>
    <row r="130" spans="1:8" ht="13.5">
      <c r="A130" s="78"/>
      <c r="B130" s="78"/>
      <c r="C130" s="78"/>
      <c r="D130" s="78"/>
      <c r="E130" s="78"/>
      <c r="F130" s="78"/>
      <c r="G130" s="78"/>
      <c r="H130" s="78"/>
    </row>
    <row r="131" spans="1:8" ht="13.5">
      <c r="A131" s="78"/>
      <c r="B131" s="78"/>
      <c r="C131" s="78"/>
      <c r="D131" s="78"/>
      <c r="E131" s="78"/>
      <c r="F131" s="78"/>
      <c r="G131" s="78"/>
      <c r="H131" s="78"/>
    </row>
    <row r="132" spans="1:8" ht="13.5">
      <c r="A132" s="78"/>
      <c r="B132" s="78"/>
      <c r="C132" s="78"/>
      <c r="D132" s="78"/>
      <c r="E132" s="78"/>
      <c r="F132" s="78"/>
      <c r="G132" s="78"/>
      <c r="H132" s="78"/>
    </row>
    <row r="133" spans="1:8" ht="13.5">
      <c r="A133" s="78"/>
      <c r="B133" s="78"/>
      <c r="C133" s="78"/>
      <c r="D133" s="78"/>
      <c r="E133" s="78"/>
      <c r="F133" s="78"/>
      <c r="G133" s="78"/>
      <c r="H133" s="78"/>
    </row>
    <row r="134" spans="1:8" ht="13.5">
      <c r="A134" s="78"/>
      <c r="B134" s="78"/>
      <c r="C134" s="78"/>
      <c r="D134" s="78"/>
      <c r="E134" s="78"/>
      <c r="F134" s="78"/>
      <c r="G134" s="78"/>
      <c r="H134" s="78"/>
    </row>
    <row r="135" spans="1:8" ht="13.5">
      <c r="A135" s="78"/>
      <c r="B135" s="78"/>
      <c r="C135" s="78"/>
      <c r="D135" s="78"/>
      <c r="E135" s="78"/>
      <c r="F135" s="78"/>
      <c r="G135" s="78"/>
      <c r="H135" s="78"/>
    </row>
    <row r="136" spans="1:8" ht="13.5">
      <c r="A136" s="78"/>
      <c r="B136" s="78"/>
      <c r="C136" s="78"/>
      <c r="D136" s="78"/>
      <c r="E136" s="78"/>
      <c r="F136" s="78"/>
      <c r="G136" s="78"/>
      <c r="H136" s="78"/>
    </row>
    <row r="137" spans="1:8" ht="13.5">
      <c r="A137" s="78"/>
      <c r="B137" s="78"/>
      <c r="C137" s="78"/>
      <c r="D137" s="78"/>
      <c r="E137" s="78"/>
      <c r="F137" s="78"/>
      <c r="G137" s="78"/>
      <c r="H137" s="78"/>
    </row>
    <row r="138" spans="1:8" ht="13.5">
      <c r="A138" s="78"/>
      <c r="B138" s="78"/>
      <c r="C138" s="78"/>
      <c r="D138" s="78"/>
      <c r="E138" s="78"/>
      <c r="F138" s="78"/>
      <c r="G138" s="78"/>
      <c r="H138" s="78"/>
    </row>
    <row r="139" spans="1:8" ht="13.5">
      <c r="A139" s="78"/>
      <c r="B139" s="78"/>
      <c r="C139" s="78"/>
      <c r="D139" s="78"/>
      <c r="E139" s="78"/>
      <c r="F139" s="78"/>
      <c r="G139" s="78"/>
      <c r="H139" s="78"/>
    </row>
    <row r="140" spans="1:8" ht="13.5">
      <c r="A140" s="78"/>
      <c r="B140" s="78"/>
      <c r="C140" s="78"/>
      <c r="D140" s="78"/>
      <c r="E140" s="78"/>
      <c r="F140" s="78"/>
      <c r="G140" s="78"/>
      <c r="H140" s="78"/>
    </row>
    <row r="141" spans="1:8" ht="13.5">
      <c r="A141" s="78"/>
      <c r="B141" s="78"/>
      <c r="C141" s="78"/>
      <c r="D141" s="78"/>
      <c r="E141" s="78"/>
      <c r="F141" s="78"/>
      <c r="G141" s="78"/>
      <c r="H141" s="78"/>
    </row>
    <row r="142" spans="1:8" ht="13.5">
      <c r="A142" s="78"/>
      <c r="B142" s="78"/>
      <c r="C142" s="78"/>
      <c r="D142" s="78"/>
      <c r="E142" s="78"/>
      <c r="F142" s="78"/>
      <c r="G142" s="78"/>
      <c r="H142" s="78"/>
    </row>
    <row r="143" spans="1:8" ht="13.5">
      <c r="A143" s="78"/>
      <c r="B143" s="78"/>
      <c r="C143" s="78"/>
      <c r="D143" s="78"/>
      <c r="E143" s="78"/>
      <c r="F143" s="78"/>
      <c r="G143" s="78"/>
      <c r="H143" s="78"/>
    </row>
    <row r="144" spans="1:8" ht="13.5">
      <c r="A144" s="78"/>
      <c r="B144" s="78"/>
      <c r="C144" s="78"/>
      <c r="D144" s="78"/>
      <c r="E144" s="78"/>
      <c r="F144" s="78"/>
      <c r="G144" s="78"/>
      <c r="H144" s="78"/>
    </row>
    <row r="145" spans="1:8" ht="13.5">
      <c r="A145" s="78"/>
      <c r="B145" s="78"/>
      <c r="C145" s="78"/>
      <c r="D145" s="78"/>
      <c r="E145" s="78"/>
      <c r="F145" s="78"/>
      <c r="G145" s="78"/>
      <c r="H145" s="78"/>
    </row>
    <row r="146" spans="1:8" ht="13.5">
      <c r="A146" s="78"/>
      <c r="B146" s="78"/>
      <c r="C146" s="78"/>
      <c r="D146" s="78"/>
      <c r="E146" s="78"/>
      <c r="F146" s="78"/>
      <c r="G146" s="78"/>
      <c r="H146" s="78"/>
    </row>
    <row r="147" spans="1:8" ht="13.5">
      <c r="A147" s="78"/>
      <c r="B147" s="78"/>
      <c r="C147" s="78"/>
      <c r="D147" s="78"/>
      <c r="E147" s="78"/>
      <c r="F147" s="78"/>
      <c r="G147" s="78"/>
      <c r="H147" s="78"/>
    </row>
    <row r="148" spans="1:8" ht="13.5">
      <c r="A148" s="78"/>
      <c r="B148" s="78"/>
      <c r="C148" s="78"/>
      <c r="D148" s="78"/>
      <c r="E148" s="78"/>
      <c r="F148" s="78"/>
      <c r="G148" s="78"/>
      <c r="H148" s="78"/>
    </row>
    <row r="149" spans="1:8" ht="13.5">
      <c r="A149" s="78"/>
      <c r="B149" s="78"/>
      <c r="C149" s="78"/>
      <c r="D149" s="78"/>
      <c r="E149" s="78"/>
      <c r="F149" s="78"/>
      <c r="G149" s="78"/>
      <c r="H149" s="78"/>
    </row>
    <row r="150" spans="1:8" ht="13.5">
      <c r="A150" s="78"/>
      <c r="B150" s="78"/>
      <c r="C150" s="78"/>
      <c r="D150" s="78"/>
      <c r="E150" s="78"/>
      <c r="F150" s="78"/>
      <c r="G150" s="78"/>
      <c r="H150" s="78"/>
    </row>
    <row r="151" spans="1:8" ht="13.5">
      <c r="A151" s="78"/>
      <c r="B151" s="78"/>
      <c r="C151" s="78"/>
      <c r="D151" s="78"/>
      <c r="E151" s="78"/>
      <c r="F151" s="78"/>
      <c r="G151" s="78"/>
      <c r="H151" s="78"/>
    </row>
    <row r="152" spans="1:8" ht="13.5">
      <c r="A152" s="78"/>
      <c r="B152" s="78"/>
      <c r="C152" s="78"/>
      <c r="D152" s="78"/>
      <c r="E152" s="78"/>
      <c r="F152" s="78"/>
      <c r="G152" s="78"/>
      <c r="H152" s="78"/>
    </row>
    <row r="153" spans="1:8" ht="13.5">
      <c r="A153" s="78"/>
      <c r="B153" s="78"/>
      <c r="C153" s="78"/>
      <c r="D153" s="78"/>
      <c r="E153" s="78"/>
      <c r="F153" s="78"/>
      <c r="G153" s="78"/>
      <c r="H153" s="78"/>
    </row>
    <row r="154" spans="1:8" ht="13.5">
      <c r="A154" s="78"/>
      <c r="B154" s="78"/>
      <c r="C154" s="78"/>
      <c r="D154" s="78"/>
      <c r="E154" s="78"/>
      <c r="F154" s="78"/>
      <c r="G154" s="78"/>
      <c r="H154" s="78"/>
    </row>
    <row r="155" spans="1:8" ht="13.5">
      <c r="A155" s="78"/>
      <c r="B155" s="78"/>
      <c r="C155" s="78"/>
      <c r="D155" s="78"/>
      <c r="E155" s="78"/>
      <c r="F155" s="78"/>
      <c r="G155" s="78"/>
      <c r="H155" s="78"/>
    </row>
    <row r="156" spans="1:8" ht="13.5">
      <c r="A156" s="78"/>
      <c r="B156" s="78"/>
      <c r="C156" s="78"/>
      <c r="D156" s="78"/>
      <c r="E156" s="78"/>
      <c r="F156" s="78"/>
      <c r="G156" s="78"/>
      <c r="H156" s="78"/>
    </row>
    <row r="157" spans="1:8" ht="13.5">
      <c r="A157" s="78"/>
      <c r="B157" s="78"/>
      <c r="C157" s="78"/>
      <c r="D157" s="78"/>
      <c r="E157" s="78"/>
      <c r="F157" s="78"/>
      <c r="G157" s="78"/>
      <c r="H157" s="78"/>
    </row>
    <row r="158" spans="1:8" ht="13.5">
      <c r="A158" s="78"/>
      <c r="B158" s="78"/>
      <c r="C158" s="78"/>
      <c r="D158" s="78"/>
      <c r="E158" s="78"/>
      <c r="F158" s="78"/>
      <c r="G158" s="78"/>
      <c r="H158" s="78"/>
    </row>
    <row r="159" spans="1:8" ht="13.5">
      <c r="A159" s="78"/>
      <c r="B159" s="78"/>
      <c r="C159" s="78"/>
      <c r="D159" s="78"/>
      <c r="E159" s="78"/>
      <c r="F159" s="78"/>
      <c r="G159" s="78"/>
      <c r="H159" s="78"/>
    </row>
    <row r="160" spans="1:8" ht="13.5">
      <c r="A160" s="78"/>
      <c r="B160" s="78"/>
      <c r="C160" s="78"/>
      <c r="D160" s="78"/>
      <c r="E160" s="78"/>
      <c r="F160" s="78"/>
      <c r="G160" s="78"/>
      <c r="H160" s="78"/>
    </row>
    <row r="161" spans="1:8" ht="13.5">
      <c r="A161" s="78"/>
      <c r="B161" s="78"/>
      <c r="C161" s="78"/>
      <c r="D161" s="78"/>
      <c r="E161" s="78"/>
      <c r="F161" s="78"/>
      <c r="G161" s="78"/>
      <c r="H161" s="78"/>
    </row>
    <row r="162" spans="1:8" ht="13.5">
      <c r="A162" s="78"/>
      <c r="B162" s="78"/>
      <c r="C162" s="78"/>
      <c r="D162" s="78"/>
      <c r="E162" s="78"/>
      <c r="F162" s="78"/>
      <c r="G162" s="78"/>
      <c r="H162" s="78"/>
    </row>
    <row r="163" spans="1:8" ht="13.5">
      <c r="A163" s="78"/>
      <c r="B163" s="78"/>
      <c r="C163" s="78"/>
      <c r="D163" s="78"/>
      <c r="E163" s="78"/>
      <c r="F163" s="78"/>
      <c r="G163" s="78"/>
      <c r="H163" s="78"/>
    </row>
    <row r="164" spans="1:8" ht="13.5">
      <c r="A164" s="78"/>
      <c r="B164" s="78"/>
      <c r="C164" s="78"/>
      <c r="D164" s="78"/>
      <c r="E164" s="78"/>
      <c r="F164" s="78"/>
      <c r="G164" s="78"/>
      <c r="H164" s="78"/>
    </row>
    <row r="165" spans="1:8" ht="13.5">
      <c r="A165" s="78"/>
      <c r="B165" s="78"/>
      <c r="C165" s="78"/>
      <c r="D165" s="78"/>
      <c r="E165" s="78"/>
      <c r="F165" s="78"/>
      <c r="G165" s="78"/>
      <c r="H165" s="78"/>
    </row>
    <row r="166" spans="1:8" ht="13.5">
      <c r="A166" s="78"/>
      <c r="B166" s="78"/>
      <c r="C166" s="78"/>
      <c r="D166" s="78"/>
      <c r="E166" s="78"/>
      <c r="F166" s="78"/>
      <c r="G166" s="78"/>
      <c r="H166" s="78"/>
    </row>
    <row r="167" spans="1:8" ht="13.5">
      <c r="A167" s="78"/>
      <c r="B167" s="78"/>
      <c r="C167" s="78"/>
      <c r="D167" s="78"/>
      <c r="E167" s="78"/>
      <c r="F167" s="78"/>
      <c r="G167" s="78"/>
      <c r="H167" s="78"/>
    </row>
    <row r="168" spans="1:8" ht="13.5">
      <c r="A168" s="78"/>
      <c r="B168" s="78"/>
      <c r="C168" s="78"/>
      <c r="D168" s="78"/>
      <c r="E168" s="78"/>
      <c r="F168" s="78"/>
      <c r="G168" s="78"/>
      <c r="H168" s="78"/>
    </row>
    <row r="169" spans="1:8" ht="13.5">
      <c r="A169" s="78"/>
      <c r="B169" s="78"/>
      <c r="C169" s="78"/>
      <c r="D169" s="78"/>
      <c r="E169" s="78"/>
      <c r="F169" s="78"/>
      <c r="G169" s="78"/>
      <c r="H169" s="78"/>
    </row>
    <row r="170" spans="1:8" ht="13.5">
      <c r="A170" s="78"/>
      <c r="B170" s="78"/>
      <c r="C170" s="78"/>
      <c r="D170" s="78"/>
      <c r="E170" s="78"/>
      <c r="F170" s="78"/>
      <c r="G170" s="78"/>
      <c r="H170" s="78"/>
    </row>
    <row r="171" spans="1:8" ht="13.5">
      <c r="A171" s="78"/>
      <c r="B171" s="78"/>
      <c r="C171" s="78"/>
      <c r="D171" s="78"/>
      <c r="E171" s="78"/>
      <c r="F171" s="78"/>
      <c r="G171" s="78"/>
      <c r="H171" s="78"/>
    </row>
    <row r="172" spans="1:8" ht="13.5">
      <c r="A172" s="78"/>
      <c r="B172" s="78"/>
      <c r="C172" s="78"/>
      <c r="D172" s="78"/>
      <c r="E172" s="78"/>
      <c r="F172" s="78"/>
      <c r="G172" s="78"/>
      <c r="H172" s="78"/>
    </row>
    <row r="173" spans="1:8" ht="13.5">
      <c r="A173" s="78"/>
      <c r="B173" s="78"/>
      <c r="C173" s="78"/>
      <c r="D173" s="78"/>
      <c r="E173" s="78"/>
      <c r="F173" s="78"/>
      <c r="G173" s="78"/>
      <c r="H173" s="78"/>
    </row>
    <row r="174" spans="1:8" ht="13.5">
      <c r="A174" s="78"/>
      <c r="B174" s="78"/>
      <c r="C174" s="78"/>
      <c r="D174" s="78"/>
      <c r="E174" s="78"/>
      <c r="F174" s="78"/>
      <c r="G174" s="78"/>
      <c r="H174" s="78"/>
    </row>
    <row r="175" spans="1:8" ht="13.5">
      <c r="A175" s="78"/>
      <c r="B175" s="78"/>
      <c r="C175" s="78"/>
      <c r="D175" s="78"/>
      <c r="E175" s="78"/>
      <c r="F175" s="78"/>
      <c r="G175" s="78"/>
      <c r="H175" s="78"/>
    </row>
    <row r="176" spans="1:8" ht="13.5">
      <c r="A176" s="78"/>
      <c r="B176" s="78"/>
      <c r="C176" s="78"/>
      <c r="D176" s="78"/>
      <c r="E176" s="78"/>
      <c r="F176" s="78"/>
      <c r="G176" s="78"/>
      <c r="H176" s="78"/>
    </row>
    <row r="177" spans="1:8" ht="13.5">
      <c r="A177" s="78"/>
      <c r="B177" s="78"/>
      <c r="C177" s="78"/>
      <c r="D177" s="78"/>
      <c r="E177" s="78"/>
      <c r="F177" s="78"/>
      <c r="G177" s="78"/>
      <c r="H177" s="78"/>
    </row>
    <row r="178" spans="1:8" ht="13.5">
      <c r="A178" s="78"/>
      <c r="B178" s="78"/>
      <c r="C178" s="78"/>
      <c r="D178" s="78"/>
      <c r="E178" s="78"/>
      <c r="F178" s="78"/>
      <c r="G178" s="78"/>
      <c r="H178" s="78"/>
    </row>
    <row r="179" spans="1:8" ht="13.5">
      <c r="A179" s="78"/>
      <c r="B179" s="78"/>
      <c r="C179" s="78"/>
      <c r="D179" s="78"/>
      <c r="E179" s="78"/>
      <c r="F179" s="78"/>
      <c r="G179" s="78"/>
      <c r="H179" s="78"/>
    </row>
    <row r="180" spans="1:8" ht="13.5">
      <c r="A180" s="78"/>
      <c r="B180" s="78"/>
      <c r="C180" s="78"/>
      <c r="D180" s="78"/>
      <c r="E180" s="78"/>
      <c r="F180" s="78"/>
      <c r="G180" s="78"/>
      <c r="H180" s="78"/>
    </row>
    <row r="181" spans="1:8" ht="13.5">
      <c r="A181" s="78"/>
      <c r="B181" s="78"/>
      <c r="C181" s="78"/>
      <c r="D181" s="78"/>
      <c r="E181" s="78"/>
      <c r="F181" s="78"/>
      <c r="G181" s="78"/>
      <c r="H181" s="78"/>
    </row>
    <row r="182" spans="1:8" ht="13.5">
      <c r="A182" s="78"/>
      <c r="B182" s="78"/>
      <c r="C182" s="78"/>
      <c r="D182" s="78"/>
      <c r="E182" s="78"/>
      <c r="F182" s="78"/>
      <c r="G182" s="78"/>
      <c r="H182" s="78"/>
    </row>
    <row r="183" spans="1:8" ht="13.5">
      <c r="A183" s="78"/>
      <c r="B183" s="78"/>
      <c r="C183" s="78"/>
      <c r="D183" s="78"/>
      <c r="E183" s="78"/>
      <c r="F183" s="78"/>
      <c r="G183" s="78"/>
      <c r="H183" s="78"/>
    </row>
    <row r="184" spans="1:8" ht="13.5">
      <c r="A184" s="78"/>
      <c r="B184" s="78"/>
      <c r="C184" s="78"/>
      <c r="D184" s="78"/>
      <c r="E184" s="78"/>
      <c r="F184" s="78"/>
      <c r="G184" s="78"/>
      <c r="H184" s="78"/>
    </row>
    <row r="185" spans="1:8" ht="13.5">
      <c r="A185" s="78"/>
      <c r="B185" s="78"/>
      <c r="C185" s="78"/>
      <c r="D185" s="78"/>
      <c r="E185" s="78"/>
      <c r="F185" s="78"/>
      <c r="G185" s="78"/>
      <c r="H185" s="78"/>
    </row>
    <row r="186" spans="1:8" ht="13.5">
      <c r="A186" s="78"/>
      <c r="B186" s="78"/>
      <c r="C186" s="78"/>
      <c r="D186" s="78"/>
      <c r="E186" s="78"/>
      <c r="F186" s="78"/>
      <c r="G186" s="78"/>
      <c r="H186" s="78"/>
    </row>
    <row r="187" spans="1:8" ht="13.5">
      <c r="A187" s="78"/>
      <c r="B187" s="78"/>
      <c r="C187" s="78"/>
      <c r="D187" s="78"/>
      <c r="E187" s="78"/>
      <c r="F187" s="78"/>
      <c r="G187" s="78"/>
      <c r="H187" s="78"/>
    </row>
    <row r="188" spans="1:8" ht="13.5">
      <c r="A188" s="78"/>
      <c r="B188" s="78"/>
      <c r="C188" s="78"/>
      <c r="D188" s="78"/>
      <c r="E188" s="78"/>
      <c r="F188" s="78"/>
      <c r="G188" s="78"/>
      <c r="H188" s="78"/>
    </row>
    <row r="189" spans="1:8" ht="13.5">
      <c r="A189" s="78"/>
      <c r="B189" s="78"/>
      <c r="C189" s="78"/>
      <c r="D189" s="78"/>
      <c r="E189" s="78"/>
      <c r="F189" s="78"/>
      <c r="G189" s="78"/>
      <c r="H189" s="78"/>
    </row>
    <row r="190" spans="1:8" ht="13.5">
      <c r="A190" s="78"/>
      <c r="B190" s="78"/>
      <c r="C190" s="78"/>
      <c r="D190" s="78"/>
      <c r="E190" s="78"/>
      <c r="F190" s="78"/>
      <c r="G190" s="78"/>
      <c r="H190" s="78"/>
    </row>
    <row r="191" spans="1:8" ht="13.5">
      <c r="A191" s="78"/>
      <c r="B191" s="78"/>
      <c r="C191" s="78"/>
      <c r="D191" s="78"/>
      <c r="E191" s="78"/>
      <c r="F191" s="78"/>
      <c r="G191" s="78"/>
      <c r="H191" s="78"/>
    </row>
    <row r="192" spans="1:8" ht="13.5">
      <c r="A192" s="78"/>
      <c r="B192" s="78"/>
      <c r="C192" s="78"/>
      <c r="D192" s="78"/>
      <c r="E192" s="78"/>
      <c r="F192" s="78"/>
      <c r="G192" s="78"/>
      <c r="H192" s="78"/>
    </row>
    <row r="193" spans="1:8" ht="13.5">
      <c r="A193" s="78"/>
      <c r="B193" s="78"/>
      <c r="C193" s="78"/>
      <c r="D193" s="78"/>
      <c r="E193" s="78"/>
      <c r="F193" s="78"/>
      <c r="G193" s="78"/>
      <c r="H193" s="78"/>
    </row>
    <row r="194" spans="1:8" ht="13.5">
      <c r="A194" s="78"/>
      <c r="B194" s="78"/>
      <c r="C194" s="78"/>
      <c r="D194" s="78"/>
      <c r="E194" s="78"/>
      <c r="F194" s="78"/>
      <c r="G194" s="78"/>
      <c r="H194" s="78"/>
    </row>
    <row r="195" spans="1:8" ht="13.5">
      <c r="A195" s="78"/>
      <c r="B195" s="78"/>
      <c r="C195" s="78"/>
      <c r="D195" s="78"/>
      <c r="E195" s="78"/>
      <c r="F195" s="78"/>
      <c r="G195" s="78"/>
      <c r="H195" s="78"/>
    </row>
    <row r="196" spans="1:8" ht="13.5">
      <c r="A196" s="78"/>
      <c r="B196" s="78"/>
      <c r="C196" s="78"/>
      <c r="D196" s="78"/>
      <c r="E196" s="78"/>
      <c r="F196" s="78"/>
      <c r="G196" s="78"/>
      <c r="H196" s="78"/>
    </row>
    <row r="197" spans="1:8" ht="13.5">
      <c r="A197" s="78"/>
      <c r="B197" s="78"/>
      <c r="C197" s="78"/>
      <c r="D197" s="78"/>
      <c r="E197" s="78"/>
      <c r="F197" s="78"/>
      <c r="G197" s="78"/>
      <c r="H197" s="78"/>
    </row>
    <row r="198" spans="1:8" ht="13.5">
      <c r="A198" s="78"/>
      <c r="B198" s="78"/>
      <c r="C198" s="78"/>
      <c r="D198" s="78"/>
      <c r="E198" s="78"/>
      <c r="F198" s="78"/>
      <c r="G198" s="78"/>
      <c r="H198" s="78"/>
    </row>
    <row r="199" spans="1:8" ht="13.5">
      <c r="A199" s="78"/>
      <c r="B199" s="78"/>
      <c r="C199" s="78"/>
      <c r="D199" s="78"/>
      <c r="E199" s="78"/>
      <c r="F199" s="78"/>
      <c r="G199" s="78"/>
      <c r="H199" s="78"/>
    </row>
    <row r="200" spans="1:8" ht="13.5">
      <c r="A200" s="78"/>
      <c r="B200" s="78"/>
      <c r="C200" s="78"/>
      <c r="D200" s="78"/>
      <c r="E200" s="78"/>
      <c r="F200" s="78"/>
      <c r="G200" s="78"/>
      <c r="H200" s="78"/>
    </row>
    <row r="201" spans="1:8" ht="13.5">
      <c r="A201" s="78"/>
      <c r="B201" s="78"/>
      <c r="C201" s="78"/>
      <c r="D201" s="78"/>
      <c r="E201" s="78"/>
      <c r="F201" s="78"/>
      <c r="G201" s="78"/>
      <c r="H201" s="78"/>
    </row>
    <row r="202" spans="1:8" ht="13.5">
      <c r="A202" s="78"/>
      <c r="B202" s="78"/>
      <c r="C202" s="78"/>
      <c r="D202" s="78"/>
      <c r="E202" s="78"/>
      <c r="F202" s="78"/>
      <c r="G202" s="78"/>
      <c r="H202" s="78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8"/>
  <sheetViews>
    <sheetView workbookViewId="0" topLeftCell="A1">
      <selection activeCell="J76" sqref="J76"/>
    </sheetView>
  </sheetViews>
  <sheetFormatPr defaultColWidth="9.00390625" defaultRowHeight="13.5"/>
  <cols>
    <col min="1" max="1" width="2.00390625" style="0" customWidth="1"/>
    <col min="3" max="3" width="12.375" style="0" customWidth="1"/>
    <col min="12" max="12" width="15.375" style="0" customWidth="1"/>
  </cols>
  <sheetData>
    <row r="1" spans="1:9" ht="19.5" thickBot="1">
      <c r="A1" s="256"/>
      <c r="B1" s="234"/>
      <c r="C1" s="235"/>
      <c r="D1" s="235"/>
      <c r="E1" s="235" t="s">
        <v>166</v>
      </c>
      <c r="F1" s="235"/>
      <c r="G1" s="235"/>
      <c r="H1" s="235"/>
      <c r="I1" s="236"/>
    </row>
    <row r="2" spans="2:9" ht="28.5">
      <c r="B2" s="62"/>
      <c r="C2" s="79"/>
      <c r="D2" s="63"/>
      <c r="E2" s="63"/>
      <c r="F2" s="63"/>
      <c r="G2" s="63"/>
      <c r="H2" s="63"/>
      <c r="I2" s="63"/>
    </row>
    <row r="3" spans="2:9" ht="18">
      <c r="B3" s="27" t="s">
        <v>167</v>
      </c>
      <c r="C3" s="80"/>
      <c r="D3" s="28"/>
      <c r="E3" s="28"/>
      <c r="F3" s="28"/>
      <c r="G3" s="28"/>
      <c r="H3" s="28"/>
      <c r="I3" s="28"/>
    </row>
    <row r="4" spans="2:12" ht="15.75" thickBot="1">
      <c r="B4" s="29"/>
      <c r="C4" s="80"/>
      <c r="D4" s="30"/>
      <c r="E4" s="30"/>
      <c r="F4" s="30"/>
      <c r="G4" s="30"/>
      <c r="H4" s="105" t="s">
        <v>169</v>
      </c>
      <c r="I4" s="106"/>
      <c r="L4" s="284"/>
    </row>
    <row r="5" spans="2:12" ht="15">
      <c r="B5" s="200"/>
      <c r="C5" s="257"/>
      <c r="D5" s="201">
        <v>1995</v>
      </c>
      <c r="E5" s="201">
        <v>2000</v>
      </c>
      <c r="F5" s="201">
        <v>2005</v>
      </c>
      <c r="G5" s="201">
        <v>2006</v>
      </c>
      <c r="H5" s="201">
        <v>2007</v>
      </c>
      <c r="I5" s="202">
        <v>2008</v>
      </c>
      <c r="L5" s="284"/>
    </row>
    <row r="6" spans="2:12" ht="15">
      <c r="B6" s="203"/>
      <c r="C6" s="81"/>
      <c r="D6" s="33"/>
      <c r="E6" s="33"/>
      <c r="F6" s="64"/>
      <c r="G6" s="64"/>
      <c r="H6" s="64"/>
      <c r="I6" s="258"/>
      <c r="L6" s="284"/>
    </row>
    <row r="7" spans="2:12" ht="15">
      <c r="B7" s="297" t="s">
        <v>170</v>
      </c>
      <c r="C7" s="298"/>
      <c r="D7" s="82">
        <v>11238</v>
      </c>
      <c r="E7" s="83">
        <v>16975.762</v>
      </c>
      <c r="F7" s="93">
        <v>19960.063</v>
      </c>
      <c r="G7" s="93">
        <v>18971.976000000002</v>
      </c>
      <c r="H7" s="93">
        <v>18758</v>
      </c>
      <c r="I7" s="259">
        <v>16857</v>
      </c>
      <c r="L7" s="284"/>
    </row>
    <row r="8" spans="2:12" ht="15">
      <c r="B8" s="260"/>
      <c r="C8" s="109" t="s">
        <v>171</v>
      </c>
      <c r="D8" s="83">
        <v>2210</v>
      </c>
      <c r="E8" s="83">
        <v>1387.309</v>
      </c>
      <c r="F8" s="83">
        <v>737.839</v>
      </c>
      <c r="G8" s="83">
        <v>871.596</v>
      </c>
      <c r="H8" s="83">
        <v>840</v>
      </c>
      <c r="I8" s="261">
        <v>642</v>
      </c>
      <c r="L8" s="284"/>
    </row>
    <row r="9" spans="2:12" ht="15">
      <c r="B9" s="260"/>
      <c r="C9" s="109" t="s">
        <v>172</v>
      </c>
      <c r="D9" s="83">
        <v>2353</v>
      </c>
      <c r="E9" s="83">
        <v>7106.29</v>
      </c>
      <c r="F9" s="83">
        <v>10414.965</v>
      </c>
      <c r="G9" s="83">
        <v>9476.04</v>
      </c>
      <c r="H9" s="83">
        <v>9436</v>
      </c>
      <c r="I9" s="261">
        <v>8742</v>
      </c>
      <c r="L9" s="284"/>
    </row>
    <row r="10" spans="2:12" ht="15">
      <c r="B10" s="260"/>
      <c r="C10" s="109" t="s">
        <v>173</v>
      </c>
      <c r="D10" s="93">
        <v>3459</v>
      </c>
      <c r="E10" s="93">
        <v>6207.828</v>
      </c>
      <c r="F10" s="93">
        <v>6631.424</v>
      </c>
      <c r="G10" s="93">
        <v>6435.978</v>
      </c>
      <c r="H10" s="93">
        <v>6194</v>
      </c>
      <c r="I10" s="262">
        <v>5564</v>
      </c>
      <c r="L10" s="284"/>
    </row>
    <row r="11" spans="2:12" ht="15">
      <c r="B11" s="263"/>
      <c r="C11" s="84" t="s">
        <v>174</v>
      </c>
      <c r="D11" s="85">
        <v>3215</v>
      </c>
      <c r="E11" s="85">
        <v>2270.335</v>
      </c>
      <c r="F11" s="85">
        <v>2175.835</v>
      </c>
      <c r="G11" s="85">
        <v>2188.362</v>
      </c>
      <c r="H11" s="85">
        <v>2288</v>
      </c>
      <c r="I11" s="264">
        <v>1909</v>
      </c>
      <c r="L11" s="284"/>
    </row>
    <row r="12" spans="2:12" ht="15">
      <c r="B12" s="297" t="s">
        <v>175</v>
      </c>
      <c r="C12" s="298"/>
      <c r="D12" s="93">
        <v>19203</v>
      </c>
      <c r="E12" s="93">
        <v>15802.259</v>
      </c>
      <c r="F12" s="93">
        <v>14988.775000000001</v>
      </c>
      <c r="G12" s="93">
        <v>16894.058999999997</v>
      </c>
      <c r="H12" s="93">
        <v>13813</v>
      </c>
      <c r="I12" s="259">
        <v>10709</v>
      </c>
      <c r="L12" s="284"/>
    </row>
    <row r="13" spans="2:12" ht="15">
      <c r="B13" s="260"/>
      <c r="C13" s="109" t="s">
        <v>171</v>
      </c>
      <c r="D13" s="93">
        <v>4713</v>
      </c>
      <c r="E13" s="93">
        <v>3779.757</v>
      </c>
      <c r="F13" s="93">
        <v>2439.186</v>
      </c>
      <c r="G13" s="93">
        <v>3603.259</v>
      </c>
      <c r="H13" s="93">
        <v>3425</v>
      </c>
      <c r="I13" s="262">
        <v>2862</v>
      </c>
      <c r="L13" s="284"/>
    </row>
    <row r="14" spans="2:12" ht="15">
      <c r="B14" s="260"/>
      <c r="C14" s="109" t="s">
        <v>172</v>
      </c>
      <c r="D14" s="93">
        <v>1977</v>
      </c>
      <c r="E14" s="93">
        <v>750.6179999999999</v>
      </c>
      <c r="F14" s="93">
        <v>373.935</v>
      </c>
      <c r="G14" s="93">
        <v>228.988</v>
      </c>
      <c r="H14" s="93">
        <v>161</v>
      </c>
      <c r="I14" s="262">
        <v>128</v>
      </c>
      <c r="L14" s="284"/>
    </row>
    <row r="15" spans="2:12" ht="15">
      <c r="B15" s="260"/>
      <c r="C15" s="109" t="s">
        <v>176</v>
      </c>
      <c r="D15" s="93">
        <v>682</v>
      </c>
      <c r="E15" s="93">
        <v>460.24300000000005</v>
      </c>
      <c r="F15" s="93">
        <v>316.6</v>
      </c>
      <c r="G15" s="93">
        <v>413.563</v>
      </c>
      <c r="H15" s="93">
        <v>650</v>
      </c>
      <c r="I15" s="262">
        <v>536</v>
      </c>
      <c r="L15" s="284"/>
    </row>
    <row r="16" spans="2:12" ht="15">
      <c r="B16" s="260"/>
      <c r="C16" s="109" t="s">
        <v>177</v>
      </c>
      <c r="D16" s="93">
        <v>4332</v>
      </c>
      <c r="E16" s="93">
        <v>6005.913</v>
      </c>
      <c r="F16" s="93">
        <v>4492.179</v>
      </c>
      <c r="G16" s="93">
        <v>4161.225</v>
      </c>
      <c r="H16" s="93">
        <v>2728</v>
      </c>
      <c r="I16" s="262">
        <v>1937</v>
      </c>
      <c r="L16" s="284"/>
    </row>
    <row r="17" spans="2:12" ht="15">
      <c r="B17" s="260"/>
      <c r="C17" s="109" t="s">
        <v>173</v>
      </c>
      <c r="D17" s="93">
        <v>4682</v>
      </c>
      <c r="E17" s="93">
        <v>1834.227</v>
      </c>
      <c r="F17" s="93">
        <v>3597.067</v>
      </c>
      <c r="G17" s="93">
        <v>4768.726</v>
      </c>
      <c r="H17" s="93">
        <v>3691</v>
      </c>
      <c r="I17" s="262">
        <v>2631</v>
      </c>
      <c r="L17" s="284"/>
    </row>
    <row r="18" spans="2:12" ht="15">
      <c r="B18" s="263"/>
      <c r="C18" s="84" t="s">
        <v>178</v>
      </c>
      <c r="D18" s="85">
        <v>2790</v>
      </c>
      <c r="E18" s="85">
        <v>2853.5009999999997</v>
      </c>
      <c r="F18" s="85">
        <v>3769.808</v>
      </c>
      <c r="G18" s="85">
        <v>3718.298</v>
      </c>
      <c r="H18" s="85">
        <v>3158</v>
      </c>
      <c r="I18" s="265">
        <v>2615</v>
      </c>
      <c r="L18" s="284"/>
    </row>
    <row r="19" spans="2:12" ht="15">
      <c r="B19" s="297" t="s">
        <v>179</v>
      </c>
      <c r="C19" s="298"/>
      <c r="D19" s="93">
        <v>69166</v>
      </c>
      <c r="E19" s="93">
        <v>81338.22200000001</v>
      </c>
      <c r="F19" s="93">
        <v>54092.709</v>
      </c>
      <c r="G19" s="100">
        <v>55485</v>
      </c>
      <c r="H19" s="100">
        <v>40502</v>
      </c>
      <c r="I19" s="266">
        <v>39272</v>
      </c>
      <c r="L19" s="284"/>
    </row>
    <row r="20" spans="2:12" ht="15">
      <c r="B20" s="263"/>
      <c r="C20" s="84" t="s">
        <v>180</v>
      </c>
      <c r="D20" s="85">
        <v>65127</v>
      </c>
      <c r="E20" s="85">
        <v>77399.03400000001</v>
      </c>
      <c r="F20" s="85">
        <v>51635.843</v>
      </c>
      <c r="G20" s="85">
        <v>52383.84</v>
      </c>
      <c r="H20" s="85">
        <v>40502</v>
      </c>
      <c r="I20" s="264">
        <v>36410</v>
      </c>
      <c r="L20" s="284"/>
    </row>
    <row r="21" spans="2:12" ht="15">
      <c r="B21" s="301" t="s">
        <v>181</v>
      </c>
      <c r="C21" s="302"/>
      <c r="D21" s="87">
        <v>4290</v>
      </c>
      <c r="E21" s="87">
        <v>7171</v>
      </c>
      <c r="F21" s="87">
        <v>6105.319</v>
      </c>
      <c r="G21" s="87">
        <v>7088.204</v>
      </c>
      <c r="H21" s="87">
        <v>6319</v>
      </c>
      <c r="I21" s="267">
        <v>7055</v>
      </c>
      <c r="L21" s="284"/>
    </row>
    <row r="22" spans="2:12" ht="15.75">
      <c r="B22" s="301" t="s">
        <v>183</v>
      </c>
      <c r="C22" s="302"/>
      <c r="D22" s="85">
        <v>2684</v>
      </c>
      <c r="E22" s="85">
        <v>1307</v>
      </c>
      <c r="F22" s="85">
        <v>904</v>
      </c>
      <c r="G22" s="85">
        <v>873</v>
      </c>
      <c r="H22" s="85">
        <v>772</v>
      </c>
      <c r="I22" s="268">
        <v>590</v>
      </c>
      <c r="L22" s="284"/>
    </row>
    <row r="23" spans="2:12" ht="15.75" thickBot="1">
      <c r="B23" s="305" t="s">
        <v>182</v>
      </c>
      <c r="C23" s="306"/>
      <c r="D23" s="254">
        <v>646</v>
      </c>
      <c r="E23" s="254">
        <v>196.854</v>
      </c>
      <c r="F23" s="254">
        <v>162.882</v>
      </c>
      <c r="G23" s="254">
        <v>270.143</v>
      </c>
      <c r="H23" s="254">
        <v>256</v>
      </c>
      <c r="I23" s="269">
        <v>227</v>
      </c>
      <c r="L23" s="284"/>
    </row>
    <row r="24" spans="2:12" ht="15">
      <c r="B24" s="179" t="s">
        <v>139</v>
      </c>
      <c r="C24" s="56"/>
      <c r="D24" s="179" t="s">
        <v>138</v>
      </c>
      <c r="E24" s="56"/>
      <c r="F24" s="46"/>
      <c r="G24" s="46"/>
      <c r="H24" s="46"/>
      <c r="I24" s="29"/>
      <c r="L24" s="284"/>
    </row>
    <row r="25" spans="2:12" ht="15">
      <c r="B25" s="29"/>
      <c r="C25" s="88"/>
      <c r="D25" s="89"/>
      <c r="E25" s="46"/>
      <c r="F25" s="46"/>
      <c r="G25" s="46"/>
      <c r="H25" s="46"/>
      <c r="I25" s="29"/>
      <c r="L25" s="284"/>
    </row>
    <row r="26" spans="2:12" ht="18">
      <c r="B26" s="27" t="s">
        <v>168</v>
      </c>
      <c r="C26" s="88"/>
      <c r="D26" s="46"/>
      <c r="E26" s="46"/>
      <c r="F26" s="46"/>
      <c r="G26" s="46"/>
      <c r="H26" s="46"/>
      <c r="I26" s="29"/>
      <c r="L26" s="284"/>
    </row>
    <row r="27" spans="2:12" ht="15.75" thickBot="1">
      <c r="B27" s="29"/>
      <c r="C27" s="80"/>
      <c r="D27" s="30"/>
      <c r="E27" s="30"/>
      <c r="F27" s="30"/>
      <c r="G27" s="71"/>
      <c r="H27" s="105" t="s">
        <v>169</v>
      </c>
      <c r="I27" s="106"/>
      <c r="L27" s="284"/>
    </row>
    <row r="28" spans="2:12" ht="15">
      <c r="B28" s="200"/>
      <c r="C28" s="257"/>
      <c r="D28" s="201">
        <v>1995</v>
      </c>
      <c r="E28" s="201">
        <v>2000</v>
      </c>
      <c r="F28" s="201">
        <v>2005</v>
      </c>
      <c r="G28" s="201">
        <v>2006</v>
      </c>
      <c r="H28" s="201">
        <v>2007</v>
      </c>
      <c r="I28" s="202">
        <v>2008</v>
      </c>
      <c r="L28" s="284"/>
    </row>
    <row r="29" spans="2:12" ht="15">
      <c r="B29" s="203"/>
      <c r="C29" s="81"/>
      <c r="D29" s="33"/>
      <c r="E29" s="33"/>
      <c r="F29" s="64"/>
      <c r="G29" s="64"/>
      <c r="H29" s="64"/>
      <c r="I29" s="270"/>
      <c r="L29" s="284"/>
    </row>
    <row r="30" spans="2:12" ht="15">
      <c r="B30" s="297" t="s">
        <v>170</v>
      </c>
      <c r="C30" s="298"/>
      <c r="D30" s="82">
        <v>138</v>
      </c>
      <c r="E30" s="83">
        <v>245.544</v>
      </c>
      <c r="F30" s="83">
        <v>33.405</v>
      </c>
      <c r="G30" s="83">
        <v>38.12</v>
      </c>
      <c r="H30" s="83">
        <v>42</v>
      </c>
      <c r="I30" s="261">
        <v>49</v>
      </c>
      <c r="L30" s="284"/>
    </row>
    <row r="31" spans="2:12" ht="15">
      <c r="B31" s="260"/>
      <c r="C31" s="109" t="s">
        <v>171</v>
      </c>
      <c r="D31" s="83">
        <v>29</v>
      </c>
      <c r="E31" s="83">
        <v>3.587</v>
      </c>
      <c r="F31" s="83">
        <v>2.347</v>
      </c>
      <c r="G31" s="83">
        <v>3.237</v>
      </c>
      <c r="H31" s="83">
        <v>3</v>
      </c>
      <c r="I31" s="261">
        <v>3</v>
      </c>
      <c r="L31" s="284"/>
    </row>
    <row r="32" spans="2:12" ht="15">
      <c r="B32" s="260"/>
      <c r="C32" s="109" t="s">
        <v>172</v>
      </c>
      <c r="D32" s="83">
        <v>20</v>
      </c>
      <c r="E32" s="83">
        <v>15.883</v>
      </c>
      <c r="F32" s="83">
        <v>2.106</v>
      </c>
      <c r="G32" s="83">
        <v>3.752</v>
      </c>
      <c r="H32" s="83">
        <v>7</v>
      </c>
      <c r="I32" s="261">
        <v>8</v>
      </c>
      <c r="L32" s="284"/>
    </row>
    <row r="33" spans="2:9" ht="15">
      <c r="B33" s="260"/>
      <c r="C33" s="109" t="s">
        <v>173</v>
      </c>
      <c r="D33" s="93">
        <v>65</v>
      </c>
      <c r="E33" s="93">
        <v>164.173</v>
      </c>
      <c r="F33" s="93">
        <v>18.564</v>
      </c>
      <c r="G33" s="93">
        <v>20.307</v>
      </c>
      <c r="H33" s="93">
        <v>18</v>
      </c>
      <c r="I33" s="262">
        <v>21</v>
      </c>
    </row>
    <row r="34" spans="2:9" ht="15">
      <c r="B34" s="263"/>
      <c r="C34" s="84" t="s">
        <v>174</v>
      </c>
      <c r="D34" s="85">
        <v>24</v>
      </c>
      <c r="E34" s="85">
        <v>61.901</v>
      </c>
      <c r="F34" s="85">
        <v>10.388</v>
      </c>
      <c r="G34" s="85">
        <v>10.824</v>
      </c>
      <c r="H34" s="85">
        <v>14</v>
      </c>
      <c r="I34" s="265">
        <v>17</v>
      </c>
    </row>
    <row r="35" spans="2:9" ht="15">
      <c r="B35" s="297" t="s">
        <v>175</v>
      </c>
      <c r="C35" s="298"/>
      <c r="D35" s="93">
        <v>722</v>
      </c>
      <c r="E35" s="93">
        <v>695.963</v>
      </c>
      <c r="F35" s="93">
        <v>615.306</v>
      </c>
      <c r="G35" s="93">
        <v>593.2</v>
      </c>
      <c r="H35" s="93">
        <v>591</v>
      </c>
      <c r="I35" s="262">
        <v>140</v>
      </c>
    </row>
    <row r="36" spans="2:9" ht="15">
      <c r="B36" s="260"/>
      <c r="C36" s="109" t="s">
        <v>171</v>
      </c>
      <c r="D36" s="93">
        <v>19</v>
      </c>
      <c r="E36" s="93">
        <v>45.537</v>
      </c>
      <c r="F36" s="93">
        <v>26.298</v>
      </c>
      <c r="G36" s="93">
        <v>13.929</v>
      </c>
      <c r="H36" s="93">
        <v>21</v>
      </c>
      <c r="I36" s="262">
        <v>23</v>
      </c>
    </row>
    <row r="37" spans="2:9" ht="15">
      <c r="B37" s="260"/>
      <c r="C37" s="109" t="s">
        <v>172</v>
      </c>
      <c r="D37" s="93">
        <v>28</v>
      </c>
      <c r="E37" s="93">
        <v>5.7</v>
      </c>
      <c r="F37" s="93">
        <v>0.833</v>
      </c>
      <c r="G37" s="93">
        <v>0.228</v>
      </c>
      <c r="H37" s="93">
        <v>1</v>
      </c>
      <c r="I37" s="262">
        <v>1</v>
      </c>
    </row>
    <row r="38" spans="2:9" ht="15">
      <c r="B38" s="260"/>
      <c r="C38" s="109" t="s">
        <v>176</v>
      </c>
      <c r="D38" s="93">
        <v>5</v>
      </c>
      <c r="E38" s="93">
        <v>8.751</v>
      </c>
      <c r="F38" s="93">
        <v>17.717</v>
      </c>
      <c r="G38" s="93">
        <v>16.973</v>
      </c>
      <c r="H38" s="93">
        <v>17</v>
      </c>
      <c r="I38" s="262">
        <v>13</v>
      </c>
    </row>
    <row r="39" spans="2:9" ht="15">
      <c r="B39" s="260"/>
      <c r="C39" s="109" t="s">
        <v>177</v>
      </c>
      <c r="D39" s="93">
        <v>177</v>
      </c>
      <c r="E39" s="93">
        <v>190.528</v>
      </c>
      <c r="F39" s="93">
        <v>131.033</v>
      </c>
      <c r="G39" s="93">
        <v>149.27</v>
      </c>
      <c r="H39" s="93">
        <v>125</v>
      </c>
      <c r="I39" s="262">
        <v>27</v>
      </c>
    </row>
    <row r="40" spans="2:9" ht="15">
      <c r="B40" s="260"/>
      <c r="C40" s="109" t="s">
        <v>173</v>
      </c>
      <c r="D40" s="93">
        <v>306</v>
      </c>
      <c r="E40" s="93">
        <v>273.707</v>
      </c>
      <c r="F40" s="93">
        <v>247.138</v>
      </c>
      <c r="G40" s="93">
        <v>224.342</v>
      </c>
      <c r="H40" s="93">
        <v>247</v>
      </c>
      <c r="I40" s="262">
        <v>40</v>
      </c>
    </row>
    <row r="41" spans="2:9" ht="15">
      <c r="B41" s="263"/>
      <c r="C41" s="84" t="s">
        <v>178</v>
      </c>
      <c r="D41" s="85">
        <v>187</v>
      </c>
      <c r="E41" s="85">
        <v>171.74</v>
      </c>
      <c r="F41" s="85">
        <v>192.287</v>
      </c>
      <c r="G41" s="85">
        <v>189.466</v>
      </c>
      <c r="H41" s="85">
        <v>180</v>
      </c>
      <c r="I41" s="265">
        <v>36</v>
      </c>
    </row>
    <row r="42" spans="2:9" ht="15">
      <c r="B42" s="297" t="s">
        <v>179</v>
      </c>
      <c r="C42" s="298"/>
      <c r="D42" s="93">
        <v>143</v>
      </c>
      <c r="E42" s="93">
        <v>479.724</v>
      </c>
      <c r="F42" s="93">
        <v>302.20599999999996</v>
      </c>
      <c r="G42" s="100">
        <v>202</v>
      </c>
      <c r="H42" s="100">
        <v>172</v>
      </c>
      <c r="I42" s="271">
        <v>175</v>
      </c>
    </row>
    <row r="43" spans="2:9" ht="15">
      <c r="B43" s="263"/>
      <c r="C43" s="84" t="s">
        <v>180</v>
      </c>
      <c r="D43" s="85">
        <v>134</v>
      </c>
      <c r="E43" s="85">
        <v>451.893</v>
      </c>
      <c r="F43" s="85">
        <v>284.125</v>
      </c>
      <c r="G43" s="85">
        <v>178.6</v>
      </c>
      <c r="H43" s="85">
        <v>154</v>
      </c>
      <c r="I43" s="265">
        <v>156</v>
      </c>
    </row>
    <row r="44" spans="2:9" ht="15">
      <c r="B44" s="301" t="s">
        <v>181</v>
      </c>
      <c r="C44" s="302"/>
      <c r="D44" s="85">
        <v>443</v>
      </c>
      <c r="E44" s="85">
        <v>442</v>
      </c>
      <c r="F44" s="85">
        <v>467.278</v>
      </c>
      <c r="G44" s="85">
        <v>585.427</v>
      </c>
      <c r="H44" s="85">
        <v>514</v>
      </c>
      <c r="I44" s="268">
        <v>633</v>
      </c>
    </row>
    <row r="45" spans="2:9" ht="16.5" thickBot="1">
      <c r="B45" s="305" t="s">
        <v>183</v>
      </c>
      <c r="C45" s="306"/>
      <c r="D45" s="254">
        <v>87</v>
      </c>
      <c r="E45" s="254">
        <v>42</v>
      </c>
      <c r="F45" s="254">
        <v>27</v>
      </c>
      <c r="G45" s="254">
        <v>53</v>
      </c>
      <c r="H45" s="254">
        <v>53</v>
      </c>
      <c r="I45" s="269">
        <v>18</v>
      </c>
    </row>
    <row r="46" spans="2:9" ht="15">
      <c r="B46" s="179" t="s">
        <v>139</v>
      </c>
      <c r="C46" s="56"/>
      <c r="D46" s="179" t="s">
        <v>138</v>
      </c>
      <c r="E46" s="56"/>
      <c r="F46" s="46"/>
      <c r="G46" s="46"/>
      <c r="H46" s="46"/>
      <c r="I46" s="29"/>
    </row>
    <row r="47" spans="2:9" ht="15">
      <c r="B47" s="90"/>
      <c r="C47" s="88"/>
      <c r="D47" s="89"/>
      <c r="E47" s="46"/>
      <c r="F47" s="46"/>
      <c r="G47" s="46"/>
      <c r="H47" s="46"/>
      <c r="I47" s="29"/>
    </row>
    <row r="48" spans="2:11" ht="18.75">
      <c r="B48" s="91"/>
      <c r="C48" s="91"/>
      <c r="D48" s="91"/>
      <c r="E48" s="91"/>
      <c r="F48" s="91"/>
      <c r="G48" s="91"/>
      <c r="H48" s="91"/>
      <c r="I48" s="91"/>
      <c r="K48" t="s">
        <v>184</v>
      </c>
    </row>
    <row r="49" spans="2:9" ht="18">
      <c r="B49" s="285" t="s">
        <v>185</v>
      </c>
      <c r="C49" s="286"/>
      <c r="D49" s="287"/>
      <c r="E49" s="287"/>
      <c r="F49" s="287"/>
      <c r="G49" s="287"/>
      <c r="H49" s="28"/>
      <c r="I49" s="29"/>
    </row>
    <row r="50" spans="2:9" ht="15.75" thickBot="1">
      <c r="B50" s="29"/>
      <c r="C50" s="80"/>
      <c r="D50" s="30"/>
      <c r="E50" s="30"/>
      <c r="F50" s="30"/>
      <c r="G50" s="30"/>
      <c r="H50" s="105" t="s">
        <v>169</v>
      </c>
      <c r="I50" s="106"/>
    </row>
    <row r="51" spans="2:9" ht="15">
      <c r="B51" s="200"/>
      <c r="C51" s="257"/>
      <c r="D51" s="201">
        <v>1995</v>
      </c>
      <c r="E51" s="201">
        <v>2000</v>
      </c>
      <c r="F51" s="201">
        <v>2005</v>
      </c>
      <c r="G51" s="201">
        <v>2006</v>
      </c>
      <c r="H51" s="201">
        <v>2007</v>
      </c>
      <c r="I51" s="202">
        <v>2008</v>
      </c>
    </row>
    <row r="52" spans="2:9" ht="15">
      <c r="B52" s="203"/>
      <c r="C52" s="81"/>
      <c r="D52" s="33"/>
      <c r="E52" s="33"/>
      <c r="F52" s="64"/>
      <c r="G52" s="64"/>
      <c r="H52" s="64"/>
      <c r="I52" s="270"/>
    </row>
    <row r="53" spans="2:9" ht="15">
      <c r="B53" s="297" t="s">
        <v>170</v>
      </c>
      <c r="C53" s="298"/>
      <c r="D53" s="92">
        <v>11238</v>
      </c>
      <c r="E53" s="93">
        <v>16975.762</v>
      </c>
      <c r="F53" s="93">
        <v>19960.063</v>
      </c>
      <c r="G53" s="93">
        <v>18971.906000000003</v>
      </c>
      <c r="H53" s="93">
        <v>18761</v>
      </c>
      <c r="I53" s="272">
        <v>16858</v>
      </c>
    </row>
    <row r="54" spans="2:9" ht="15">
      <c r="B54" s="260"/>
      <c r="C54" s="288" t="s">
        <v>16</v>
      </c>
      <c r="D54" s="93">
        <v>8091</v>
      </c>
      <c r="E54" s="93">
        <v>14283.641</v>
      </c>
      <c r="F54" s="93">
        <v>17492.319</v>
      </c>
      <c r="G54" s="93">
        <v>16755</v>
      </c>
      <c r="H54" s="93">
        <v>16295</v>
      </c>
      <c r="I54" s="272">
        <v>14568</v>
      </c>
    </row>
    <row r="55" spans="2:9" ht="15">
      <c r="B55" s="260"/>
      <c r="C55" s="109" t="s">
        <v>191</v>
      </c>
      <c r="D55" s="273" t="s">
        <v>7</v>
      </c>
      <c r="E55" s="83">
        <v>12.7</v>
      </c>
      <c r="F55" s="83">
        <v>799.465</v>
      </c>
      <c r="G55" s="83">
        <v>738.712</v>
      </c>
      <c r="H55" s="83">
        <v>922</v>
      </c>
      <c r="I55" s="272">
        <v>513</v>
      </c>
    </row>
    <row r="56" spans="2:9" ht="15">
      <c r="B56" s="260"/>
      <c r="C56" s="94" t="s">
        <v>186</v>
      </c>
      <c r="D56" s="83">
        <v>37</v>
      </c>
      <c r="E56" s="83">
        <v>38.826</v>
      </c>
      <c r="F56" s="83">
        <v>660.352</v>
      </c>
      <c r="G56" s="83">
        <v>649.072</v>
      </c>
      <c r="H56" s="83">
        <v>865</v>
      </c>
      <c r="I56" s="272">
        <v>1030</v>
      </c>
    </row>
    <row r="57" spans="2:9" ht="15">
      <c r="B57" s="260"/>
      <c r="C57" s="94" t="s">
        <v>188</v>
      </c>
      <c r="D57" s="83">
        <v>228</v>
      </c>
      <c r="E57" s="83">
        <v>492.772</v>
      </c>
      <c r="F57" s="83">
        <v>314.078</v>
      </c>
      <c r="G57" s="83">
        <v>51.825</v>
      </c>
      <c r="H57" s="83">
        <v>19</v>
      </c>
      <c r="I57" s="272">
        <v>2</v>
      </c>
    </row>
    <row r="58" spans="2:9" ht="15">
      <c r="B58" s="260"/>
      <c r="C58" s="288" t="s">
        <v>150</v>
      </c>
      <c r="D58" s="83">
        <v>525</v>
      </c>
      <c r="E58" s="83">
        <v>343.528</v>
      </c>
      <c r="F58" s="83">
        <v>209.465</v>
      </c>
      <c r="G58" s="83">
        <v>214.162</v>
      </c>
      <c r="H58" s="83">
        <v>205</v>
      </c>
      <c r="I58" s="272">
        <v>191</v>
      </c>
    </row>
    <row r="59" spans="2:9" ht="15">
      <c r="B59" s="260"/>
      <c r="C59" s="109" t="s">
        <v>187</v>
      </c>
      <c r="D59" s="83">
        <v>39.516000000000005</v>
      </c>
      <c r="E59" s="83">
        <v>27.278</v>
      </c>
      <c r="F59" s="83">
        <v>108.256</v>
      </c>
      <c r="G59" s="83">
        <v>0</v>
      </c>
      <c r="H59" s="83">
        <v>0</v>
      </c>
      <c r="I59" s="261">
        <v>0</v>
      </c>
    </row>
    <row r="60" spans="2:9" ht="15">
      <c r="B60" s="263"/>
      <c r="C60" s="292" t="s">
        <v>160</v>
      </c>
      <c r="D60" s="96">
        <v>1024</v>
      </c>
      <c r="E60" s="96">
        <v>1193.104</v>
      </c>
      <c r="F60" s="96">
        <v>98.385</v>
      </c>
      <c r="G60" s="96">
        <v>34.132000000000005</v>
      </c>
      <c r="H60" s="96">
        <v>0</v>
      </c>
      <c r="I60" s="264">
        <v>0</v>
      </c>
    </row>
    <row r="61" spans="2:9" ht="15">
      <c r="B61" s="297" t="s">
        <v>175</v>
      </c>
      <c r="C61" s="298"/>
      <c r="D61" s="93">
        <v>19203</v>
      </c>
      <c r="E61" s="93">
        <v>15802.362</v>
      </c>
      <c r="F61" s="93">
        <v>14988.775000000001</v>
      </c>
      <c r="G61" s="93">
        <v>16894</v>
      </c>
      <c r="H61" s="93">
        <v>13813</v>
      </c>
      <c r="I61" s="272">
        <v>10717</v>
      </c>
    </row>
    <row r="62" spans="2:9" ht="15">
      <c r="B62" s="274"/>
      <c r="C62" s="288" t="s">
        <v>16</v>
      </c>
      <c r="D62" s="74">
        <v>16409</v>
      </c>
      <c r="E62" s="74">
        <v>14262.751</v>
      </c>
      <c r="F62" s="74">
        <v>13670.869</v>
      </c>
      <c r="G62" s="74">
        <v>11140</v>
      </c>
      <c r="H62" s="74">
        <v>12514</v>
      </c>
      <c r="I62" s="272">
        <v>9707</v>
      </c>
    </row>
    <row r="63" spans="2:9" ht="15">
      <c r="B63" s="274"/>
      <c r="C63" s="288" t="s">
        <v>150</v>
      </c>
      <c r="D63" s="74">
        <v>965</v>
      </c>
      <c r="E63" s="74">
        <v>602.621</v>
      </c>
      <c r="F63" s="74">
        <v>329.284</v>
      </c>
      <c r="G63" s="74">
        <v>300</v>
      </c>
      <c r="H63" s="74">
        <v>305</v>
      </c>
      <c r="I63" s="272">
        <v>197</v>
      </c>
    </row>
    <row r="64" spans="2:9" ht="15">
      <c r="B64" s="274"/>
      <c r="C64" s="94" t="s">
        <v>186</v>
      </c>
      <c r="D64" s="74">
        <v>78</v>
      </c>
      <c r="E64" s="74">
        <v>127.641</v>
      </c>
      <c r="F64" s="74">
        <v>244.414</v>
      </c>
      <c r="G64" s="74">
        <v>258</v>
      </c>
      <c r="H64" s="74">
        <v>323</v>
      </c>
      <c r="I64" s="272">
        <v>321</v>
      </c>
    </row>
    <row r="65" spans="2:9" ht="15">
      <c r="B65" s="274"/>
      <c r="C65" s="94" t="s">
        <v>188</v>
      </c>
      <c r="D65" s="74">
        <v>269</v>
      </c>
      <c r="E65" s="74">
        <v>96.014</v>
      </c>
      <c r="F65" s="74">
        <v>118.011</v>
      </c>
      <c r="G65" s="74">
        <v>105</v>
      </c>
      <c r="H65" s="74">
        <v>136</v>
      </c>
      <c r="I65" s="272">
        <v>101</v>
      </c>
    </row>
    <row r="66" spans="2:9" ht="15">
      <c r="B66" s="274"/>
      <c r="C66" s="109" t="s">
        <v>189</v>
      </c>
      <c r="D66" s="74">
        <v>49.211</v>
      </c>
      <c r="E66" s="74">
        <v>104.581</v>
      </c>
      <c r="F66" s="74">
        <v>102.357</v>
      </c>
      <c r="G66" s="74">
        <v>0</v>
      </c>
      <c r="H66" s="74">
        <v>0</v>
      </c>
      <c r="I66" s="275">
        <v>0</v>
      </c>
    </row>
    <row r="67" spans="2:9" ht="15">
      <c r="B67" s="274"/>
      <c r="C67" s="109" t="s">
        <v>187</v>
      </c>
      <c r="D67" s="74">
        <v>41.964</v>
      </c>
      <c r="E67" s="74">
        <v>35.787</v>
      </c>
      <c r="F67" s="74">
        <v>101.388</v>
      </c>
      <c r="G67" s="74">
        <v>0</v>
      </c>
      <c r="H67" s="74">
        <v>0</v>
      </c>
      <c r="I67" s="275">
        <v>0</v>
      </c>
    </row>
    <row r="68" spans="2:9" ht="15">
      <c r="B68" s="276"/>
      <c r="C68" s="98" t="s">
        <v>190</v>
      </c>
      <c r="D68" s="99">
        <v>187</v>
      </c>
      <c r="E68" s="99">
        <v>157.463</v>
      </c>
      <c r="F68" s="99">
        <v>58.295</v>
      </c>
      <c r="G68" s="99">
        <v>58</v>
      </c>
      <c r="H68" s="99">
        <v>51</v>
      </c>
      <c r="I68" s="264">
        <v>36</v>
      </c>
    </row>
    <row r="69" spans="2:9" ht="15">
      <c r="B69" s="299" t="s">
        <v>8</v>
      </c>
      <c r="C69" s="300"/>
      <c r="D69" s="93">
        <v>65127</v>
      </c>
      <c r="E69" s="93">
        <v>77399.03400000001</v>
      </c>
      <c r="F69" s="93">
        <v>51635.843</v>
      </c>
      <c r="G69" s="93">
        <v>52384</v>
      </c>
      <c r="H69" s="93">
        <v>40502</v>
      </c>
      <c r="I69" s="277">
        <v>36409</v>
      </c>
    </row>
    <row r="70" spans="2:9" ht="15">
      <c r="B70" s="274"/>
      <c r="C70" s="288" t="s">
        <v>16</v>
      </c>
      <c r="D70" s="74">
        <v>56293</v>
      </c>
      <c r="E70" s="74">
        <v>73242.741</v>
      </c>
      <c r="F70" s="74">
        <v>49716.936</v>
      </c>
      <c r="G70" s="74">
        <v>50619</v>
      </c>
      <c r="H70" s="74">
        <v>38988</v>
      </c>
      <c r="I70" s="275">
        <v>35170</v>
      </c>
    </row>
    <row r="71" spans="2:9" ht="15">
      <c r="B71" s="274"/>
      <c r="C71" s="288" t="s">
        <v>150</v>
      </c>
      <c r="D71" s="74">
        <v>3125</v>
      </c>
      <c r="E71" s="74">
        <v>1541.286</v>
      </c>
      <c r="F71" s="74">
        <v>702.512</v>
      </c>
      <c r="G71" s="74">
        <v>619</v>
      </c>
      <c r="H71" s="74">
        <v>513</v>
      </c>
      <c r="I71" s="275">
        <v>397</v>
      </c>
    </row>
    <row r="72" spans="2:9" ht="15">
      <c r="B72" s="274"/>
      <c r="C72" s="94" t="s">
        <v>186</v>
      </c>
      <c r="D72" s="74">
        <v>134.352</v>
      </c>
      <c r="E72" s="74">
        <v>656.74</v>
      </c>
      <c r="F72" s="74">
        <v>235.214</v>
      </c>
      <c r="G72" s="74">
        <v>223</v>
      </c>
      <c r="H72" s="74">
        <v>198</v>
      </c>
      <c r="I72" s="275">
        <v>155</v>
      </c>
    </row>
    <row r="73" spans="2:9" ht="15">
      <c r="B73" s="274"/>
      <c r="C73" s="94" t="s">
        <v>192</v>
      </c>
      <c r="D73" s="74">
        <v>1377</v>
      </c>
      <c r="E73" s="74">
        <v>400.029</v>
      </c>
      <c r="F73" s="74">
        <v>226.805</v>
      </c>
      <c r="G73" s="74">
        <v>0</v>
      </c>
      <c r="H73" s="74">
        <v>0</v>
      </c>
      <c r="I73" s="275">
        <v>0</v>
      </c>
    </row>
    <row r="74" spans="2:9" ht="15">
      <c r="B74" s="274"/>
      <c r="C74" s="94" t="s">
        <v>9</v>
      </c>
      <c r="D74" s="74">
        <v>828</v>
      </c>
      <c r="E74" s="74">
        <v>315.46</v>
      </c>
      <c r="F74" s="74">
        <v>150.707</v>
      </c>
      <c r="G74" s="74">
        <v>133</v>
      </c>
      <c r="H74" s="74">
        <v>106</v>
      </c>
      <c r="I74" s="275">
        <v>111</v>
      </c>
    </row>
    <row r="75" spans="2:9" ht="15">
      <c r="B75" s="274"/>
      <c r="C75" s="94" t="s">
        <v>10</v>
      </c>
      <c r="D75" s="74">
        <v>489.768</v>
      </c>
      <c r="E75" s="74">
        <v>99.784</v>
      </c>
      <c r="F75" s="74">
        <v>118.88</v>
      </c>
      <c r="G75" s="74">
        <v>0</v>
      </c>
      <c r="H75" s="74">
        <v>0</v>
      </c>
      <c r="I75" s="275">
        <v>0</v>
      </c>
    </row>
    <row r="76" spans="2:9" ht="15">
      <c r="B76" s="278"/>
      <c r="C76" s="98" t="s">
        <v>190</v>
      </c>
      <c r="D76" s="99">
        <v>290</v>
      </c>
      <c r="E76" s="99">
        <v>157.234</v>
      </c>
      <c r="F76" s="99">
        <v>61.637</v>
      </c>
      <c r="G76" s="99">
        <v>62</v>
      </c>
      <c r="H76" s="99">
        <v>45</v>
      </c>
      <c r="I76" s="265">
        <v>27</v>
      </c>
    </row>
    <row r="77" spans="2:9" ht="15.75">
      <c r="B77" s="301" t="s">
        <v>183</v>
      </c>
      <c r="C77" s="302"/>
      <c r="D77" s="93">
        <v>2684</v>
      </c>
      <c r="E77" s="93">
        <v>1307</v>
      </c>
      <c r="F77" s="93">
        <v>904</v>
      </c>
      <c r="G77" s="93">
        <v>873</v>
      </c>
      <c r="H77" s="93">
        <v>772</v>
      </c>
      <c r="I77" s="275">
        <v>590</v>
      </c>
    </row>
    <row r="78" spans="2:9" ht="15">
      <c r="B78" s="274"/>
      <c r="C78" s="288" t="s">
        <v>16</v>
      </c>
      <c r="D78" s="74">
        <v>1148</v>
      </c>
      <c r="E78" s="74">
        <v>301.089</v>
      </c>
      <c r="F78" s="74">
        <v>269.743</v>
      </c>
      <c r="G78" s="74">
        <v>247</v>
      </c>
      <c r="H78" s="74">
        <v>268</v>
      </c>
      <c r="I78" s="275">
        <v>160</v>
      </c>
    </row>
    <row r="79" spans="2:9" ht="15">
      <c r="B79" s="274"/>
      <c r="C79" s="109" t="s">
        <v>11</v>
      </c>
      <c r="D79" s="74">
        <v>430</v>
      </c>
      <c r="E79" s="74">
        <v>338.157</v>
      </c>
      <c r="F79" s="74">
        <v>178.592</v>
      </c>
      <c r="G79" s="74">
        <v>128</v>
      </c>
      <c r="H79" s="74">
        <v>97</v>
      </c>
      <c r="I79" s="275">
        <v>81</v>
      </c>
    </row>
    <row r="80" spans="2:9" ht="15">
      <c r="B80" s="274"/>
      <c r="C80" s="109" t="s">
        <v>187</v>
      </c>
      <c r="D80" s="74">
        <v>23.648</v>
      </c>
      <c r="E80" s="74">
        <v>37.209</v>
      </c>
      <c r="F80" s="74">
        <v>97.774</v>
      </c>
      <c r="G80" s="74">
        <v>0</v>
      </c>
      <c r="H80" s="74">
        <v>0</v>
      </c>
      <c r="I80" s="275">
        <v>0</v>
      </c>
    </row>
    <row r="81" spans="2:9" ht="15">
      <c r="B81" s="274"/>
      <c r="C81" s="94" t="s">
        <v>12</v>
      </c>
      <c r="D81" s="74">
        <v>217</v>
      </c>
      <c r="E81" s="74">
        <v>130.669</v>
      </c>
      <c r="F81" s="74">
        <v>86.715</v>
      </c>
      <c r="G81" s="74">
        <v>0</v>
      </c>
      <c r="H81" s="74">
        <v>0</v>
      </c>
      <c r="I81" s="275">
        <v>0</v>
      </c>
    </row>
    <row r="82" spans="2:9" ht="15">
      <c r="B82" s="278"/>
      <c r="C82" s="98" t="s">
        <v>13</v>
      </c>
      <c r="D82" s="99">
        <v>91</v>
      </c>
      <c r="E82" s="99">
        <v>129.15</v>
      </c>
      <c r="F82" s="99">
        <v>84.847</v>
      </c>
      <c r="G82" s="99">
        <v>0</v>
      </c>
      <c r="H82" s="99">
        <v>0</v>
      </c>
      <c r="I82" s="265">
        <v>0</v>
      </c>
    </row>
    <row r="83" spans="2:9" ht="15">
      <c r="B83" s="303" t="s">
        <v>182</v>
      </c>
      <c r="C83" s="304"/>
      <c r="D83" s="93">
        <v>646</v>
      </c>
      <c r="E83" s="93">
        <v>196.854</v>
      </c>
      <c r="F83" s="93">
        <v>162.882</v>
      </c>
      <c r="G83" s="93">
        <v>270.143</v>
      </c>
      <c r="H83" s="93">
        <v>256</v>
      </c>
      <c r="I83" s="279">
        <v>227</v>
      </c>
    </row>
    <row r="84" spans="2:9" ht="15">
      <c r="B84" s="280"/>
      <c r="C84" s="288" t="s">
        <v>16</v>
      </c>
      <c r="D84" s="74">
        <v>48</v>
      </c>
      <c r="E84" s="74">
        <v>8.547</v>
      </c>
      <c r="F84" s="93">
        <v>71.665</v>
      </c>
      <c r="G84" s="66" t="s">
        <v>2</v>
      </c>
      <c r="H84" s="66" t="s">
        <v>2</v>
      </c>
      <c r="I84" s="289" t="s">
        <v>2</v>
      </c>
    </row>
    <row r="85" spans="2:9" ht="15">
      <c r="B85" s="274"/>
      <c r="C85" s="94" t="s">
        <v>9</v>
      </c>
      <c r="D85" s="74">
        <v>180</v>
      </c>
      <c r="E85" s="74">
        <v>80.624</v>
      </c>
      <c r="F85" s="93">
        <v>23.798</v>
      </c>
      <c r="G85" s="66" t="s">
        <v>2</v>
      </c>
      <c r="H85" s="66" t="s">
        <v>2</v>
      </c>
      <c r="I85" s="289" t="s">
        <v>2</v>
      </c>
    </row>
    <row r="86" spans="2:9" ht="15">
      <c r="B86" s="274"/>
      <c r="C86" s="109" t="s">
        <v>14</v>
      </c>
      <c r="D86" s="74">
        <v>115.65</v>
      </c>
      <c r="E86" s="74">
        <v>24.19</v>
      </c>
      <c r="F86" s="93">
        <v>21.8</v>
      </c>
      <c r="G86" s="66" t="s">
        <v>2</v>
      </c>
      <c r="H86" s="66" t="s">
        <v>2</v>
      </c>
      <c r="I86" s="289" t="s">
        <v>2</v>
      </c>
    </row>
    <row r="87" spans="2:9" ht="15">
      <c r="B87" s="274"/>
      <c r="C87" s="109" t="s">
        <v>15</v>
      </c>
      <c r="D87" s="66" t="s">
        <v>2</v>
      </c>
      <c r="E87" s="74">
        <v>7.522</v>
      </c>
      <c r="F87" s="93">
        <v>5</v>
      </c>
      <c r="G87" s="66" t="s">
        <v>2</v>
      </c>
      <c r="H87" s="66" t="s">
        <v>2</v>
      </c>
      <c r="I87" s="289" t="s">
        <v>2</v>
      </c>
    </row>
    <row r="88" spans="2:9" ht="15.75" thickBot="1">
      <c r="B88" s="281"/>
      <c r="C88" s="282" t="s">
        <v>187</v>
      </c>
      <c r="D88" s="283">
        <v>25.723</v>
      </c>
      <c r="E88" s="283">
        <v>10.051</v>
      </c>
      <c r="F88" s="254">
        <v>4.796</v>
      </c>
      <c r="G88" s="290" t="s">
        <v>2</v>
      </c>
      <c r="H88" s="290" t="s">
        <v>2</v>
      </c>
      <c r="I88" s="291" t="s">
        <v>2</v>
      </c>
    </row>
    <row r="89" spans="2:9" ht="15">
      <c r="B89" s="179" t="s">
        <v>139</v>
      </c>
      <c r="C89" s="56"/>
      <c r="D89" s="179" t="s">
        <v>138</v>
      </c>
      <c r="E89" s="56"/>
      <c r="F89" s="68"/>
      <c r="G89" s="68"/>
      <c r="H89" s="68"/>
      <c r="I89" s="68"/>
    </row>
    <row r="90" spans="2:9" ht="15">
      <c r="B90" s="46"/>
      <c r="C90" s="95"/>
      <c r="D90" s="67"/>
      <c r="E90" s="67"/>
      <c r="F90" s="68"/>
      <c r="G90" s="68"/>
      <c r="H90" s="68"/>
      <c r="I90" s="68"/>
    </row>
    <row r="91" spans="2:9" ht="15">
      <c r="B91" s="46"/>
      <c r="C91" s="95"/>
      <c r="D91" s="67"/>
      <c r="E91" s="67"/>
      <c r="F91" s="68"/>
      <c r="G91" s="68"/>
      <c r="H91" s="68"/>
      <c r="I91" s="68"/>
    </row>
    <row r="92" spans="2:9" ht="15">
      <c r="B92" s="46"/>
      <c r="C92" s="95"/>
      <c r="D92" s="67"/>
      <c r="E92" s="67"/>
      <c r="F92" s="68"/>
      <c r="G92" s="68"/>
      <c r="H92" s="68"/>
      <c r="I92" s="68"/>
    </row>
    <row r="93" spans="2:9" ht="15">
      <c r="B93" s="46"/>
      <c r="C93" s="95"/>
      <c r="D93" s="67"/>
      <c r="E93" s="67"/>
      <c r="F93" s="68"/>
      <c r="G93" s="68"/>
      <c r="H93" s="68"/>
      <c r="I93" s="68"/>
    </row>
    <row r="94" spans="2:9" ht="15">
      <c r="B94" s="46"/>
      <c r="C94" s="95"/>
      <c r="D94" s="67"/>
      <c r="E94" s="67"/>
      <c r="F94" s="68"/>
      <c r="G94" s="68"/>
      <c r="H94" s="68"/>
      <c r="I94" s="68"/>
    </row>
    <row r="95" spans="2:9" ht="28.5">
      <c r="B95" s="62"/>
      <c r="C95" s="79"/>
      <c r="D95" s="63"/>
      <c r="E95" s="63"/>
      <c r="F95" s="63"/>
      <c r="G95" s="63"/>
      <c r="H95" s="63"/>
      <c r="I95" s="63"/>
    </row>
    <row r="96" spans="2:9" ht="18">
      <c r="B96" s="103"/>
      <c r="C96" s="81"/>
      <c r="D96" s="104"/>
      <c r="E96" s="104"/>
      <c r="F96" s="104"/>
      <c r="G96" s="104"/>
      <c r="H96" s="104"/>
      <c r="I96" s="104"/>
    </row>
    <row r="97" spans="2:9" ht="15">
      <c r="B97" s="32"/>
      <c r="C97" s="81"/>
      <c r="D97" s="105"/>
      <c r="E97" s="105"/>
      <c r="F97" s="105"/>
      <c r="G97" s="105"/>
      <c r="H97" s="106"/>
      <c r="I97" s="106"/>
    </row>
    <row r="98" spans="2:9" ht="15">
      <c r="B98" s="32"/>
      <c r="C98" s="81"/>
      <c r="D98" s="32"/>
      <c r="E98" s="32"/>
      <c r="F98" s="32"/>
      <c r="G98" s="32"/>
      <c r="H98" s="32"/>
      <c r="I98" s="31"/>
    </row>
    <row r="99" spans="2:9" ht="15">
      <c r="B99" s="32"/>
      <c r="C99" s="81"/>
      <c r="D99" s="107"/>
      <c r="E99" s="107"/>
      <c r="F99" s="106"/>
      <c r="G99" s="106"/>
      <c r="H99" s="106"/>
      <c r="I99" s="108"/>
    </row>
    <row r="100" spans="2:9" ht="15">
      <c r="B100" s="86"/>
      <c r="C100" s="101"/>
      <c r="D100" s="83"/>
      <c r="E100" s="83"/>
      <c r="F100" s="83"/>
      <c r="G100" s="83"/>
      <c r="H100" s="83"/>
      <c r="I100" s="108"/>
    </row>
    <row r="101" spans="2:9" ht="15">
      <c r="B101" s="86"/>
      <c r="C101" s="109"/>
      <c r="D101" s="83"/>
      <c r="E101" s="83"/>
      <c r="F101" s="83"/>
      <c r="G101" s="83"/>
      <c r="H101" s="83"/>
      <c r="I101" s="108"/>
    </row>
    <row r="102" spans="2:9" ht="15">
      <c r="B102" s="86"/>
      <c r="C102" s="109"/>
      <c r="D102" s="83"/>
      <c r="E102" s="83"/>
      <c r="F102" s="83"/>
      <c r="G102" s="83"/>
      <c r="H102" s="83"/>
      <c r="I102" s="108"/>
    </row>
    <row r="103" spans="2:9" ht="15">
      <c r="B103" s="86"/>
      <c r="C103" s="109"/>
      <c r="D103" s="93"/>
      <c r="E103" s="83"/>
      <c r="F103" s="83"/>
      <c r="G103" s="83"/>
      <c r="H103" s="83"/>
      <c r="I103" s="108"/>
    </row>
    <row r="104" spans="2:9" ht="15">
      <c r="B104" s="86"/>
      <c r="C104" s="109"/>
      <c r="D104" s="83"/>
      <c r="E104" s="83"/>
      <c r="F104" s="83"/>
      <c r="G104" s="83"/>
      <c r="H104" s="83"/>
      <c r="I104" s="108"/>
    </row>
    <row r="105" spans="2:9" ht="15">
      <c r="B105" s="86"/>
      <c r="C105" s="94"/>
      <c r="D105" s="83"/>
      <c r="E105" s="83"/>
      <c r="F105" s="83"/>
      <c r="G105" s="83"/>
      <c r="H105" s="83"/>
      <c r="I105" s="108"/>
    </row>
    <row r="106" spans="2:9" ht="15">
      <c r="B106" s="86"/>
      <c r="C106" s="97"/>
      <c r="D106" s="93"/>
      <c r="E106" s="93"/>
      <c r="F106" s="93"/>
      <c r="G106" s="93"/>
      <c r="H106" s="93"/>
      <c r="I106" s="108"/>
    </row>
    <row r="107" spans="2:9" ht="15">
      <c r="B107" s="47"/>
      <c r="C107" s="109"/>
      <c r="D107" s="74"/>
      <c r="E107" s="74"/>
      <c r="F107" s="74"/>
      <c r="G107" s="74"/>
      <c r="H107" s="74"/>
      <c r="I107" s="108"/>
    </row>
    <row r="108" spans="2:9" ht="15">
      <c r="B108" s="47"/>
      <c r="C108" s="109"/>
      <c r="D108" s="74"/>
      <c r="E108" s="74"/>
      <c r="F108" s="74"/>
      <c r="G108" s="74"/>
      <c r="H108" s="74"/>
      <c r="I108" s="108"/>
    </row>
    <row r="109" spans="2:9" ht="15">
      <c r="B109" s="47"/>
      <c r="C109" s="94"/>
      <c r="D109" s="74"/>
      <c r="E109" s="74"/>
      <c r="F109" s="74"/>
      <c r="G109" s="74"/>
      <c r="H109" s="74"/>
      <c r="I109" s="108"/>
    </row>
    <row r="110" spans="2:9" ht="15">
      <c r="B110" s="47"/>
      <c r="C110" s="94"/>
      <c r="D110" s="74"/>
      <c r="E110" s="74"/>
      <c r="F110" s="74"/>
      <c r="G110" s="74"/>
      <c r="H110" s="74"/>
      <c r="I110" s="108"/>
    </row>
    <row r="111" spans="2:9" ht="15">
      <c r="B111" s="47"/>
      <c r="C111" s="94"/>
      <c r="D111" s="74"/>
      <c r="E111" s="74"/>
      <c r="F111" s="74"/>
      <c r="G111" s="74"/>
      <c r="H111" s="74"/>
      <c r="I111" s="108"/>
    </row>
    <row r="112" spans="2:9" ht="15">
      <c r="B112" s="86"/>
      <c r="C112" s="97"/>
      <c r="D112" s="93"/>
      <c r="E112" s="93"/>
      <c r="F112" s="93"/>
      <c r="G112" s="93"/>
      <c r="H112" s="93"/>
      <c r="I112" s="108"/>
    </row>
    <row r="113" spans="2:9" ht="15">
      <c r="B113" s="47"/>
      <c r="C113" s="94"/>
      <c r="D113" s="74"/>
      <c r="E113" s="74"/>
      <c r="F113" s="74"/>
      <c r="G113" s="74"/>
      <c r="H113" s="74"/>
      <c r="I113" s="108"/>
    </row>
    <row r="114" spans="2:9" ht="15">
      <c r="B114" s="47"/>
      <c r="C114" s="109"/>
      <c r="D114" s="74"/>
      <c r="E114" s="74"/>
      <c r="F114" s="74"/>
      <c r="G114" s="74"/>
      <c r="H114" s="74"/>
      <c r="I114" s="108"/>
    </row>
    <row r="115" spans="2:9" ht="15">
      <c r="B115" s="47"/>
      <c r="C115" s="94"/>
      <c r="D115" s="66"/>
      <c r="E115" s="74"/>
      <c r="F115" s="74"/>
      <c r="G115" s="74"/>
      <c r="H115" s="74"/>
      <c r="I115" s="108"/>
    </row>
    <row r="116" spans="2:9" ht="15">
      <c r="B116" s="47"/>
      <c r="C116" s="94"/>
      <c r="D116" s="74"/>
      <c r="E116" s="74"/>
      <c r="F116" s="74"/>
      <c r="G116" s="74"/>
      <c r="H116" s="74"/>
      <c r="I116" s="108"/>
    </row>
    <row r="117" spans="2:9" ht="15">
      <c r="B117" s="47"/>
      <c r="C117" s="109"/>
      <c r="D117" s="74"/>
      <c r="E117" s="74"/>
      <c r="F117" s="74"/>
      <c r="G117" s="74"/>
      <c r="H117" s="74"/>
      <c r="I117" s="108"/>
    </row>
    <row r="118" spans="2:9" ht="15">
      <c r="B118" s="86"/>
      <c r="C118" s="101"/>
      <c r="D118" s="93"/>
      <c r="E118" s="93"/>
      <c r="F118" s="93"/>
      <c r="G118" s="93"/>
      <c r="H118" s="93"/>
      <c r="I118" s="108"/>
    </row>
    <row r="119" spans="2:9" ht="15">
      <c r="B119" s="86"/>
      <c r="C119" s="94"/>
      <c r="D119" s="93"/>
      <c r="E119" s="93"/>
      <c r="F119" s="93"/>
      <c r="G119" s="93"/>
      <c r="H119" s="93"/>
      <c r="I119" s="108"/>
    </row>
    <row r="120" spans="2:9" ht="15">
      <c r="B120" s="47"/>
      <c r="C120" s="109"/>
      <c r="D120" s="74"/>
      <c r="E120" s="74"/>
      <c r="F120" s="74"/>
      <c r="G120" s="74"/>
      <c r="H120" s="74"/>
      <c r="I120" s="108"/>
    </row>
    <row r="121" spans="2:9" ht="15">
      <c r="B121" s="47"/>
      <c r="C121" s="110"/>
      <c r="D121" s="93"/>
      <c r="E121" s="93"/>
      <c r="F121" s="93"/>
      <c r="G121" s="93"/>
      <c r="H121" s="93"/>
      <c r="I121" s="108"/>
    </row>
    <row r="122" spans="2:9" ht="15">
      <c r="B122" s="47"/>
      <c r="C122" s="94"/>
      <c r="D122" s="93"/>
      <c r="E122" s="93"/>
      <c r="F122" s="93"/>
      <c r="G122" s="83"/>
      <c r="H122" s="93"/>
      <c r="I122" s="108"/>
    </row>
    <row r="123" spans="2:9" ht="15">
      <c r="B123" s="111"/>
      <c r="C123" s="94"/>
      <c r="D123" s="93"/>
      <c r="E123" s="93"/>
      <c r="F123" s="93"/>
      <c r="G123" s="83"/>
      <c r="H123" s="93"/>
      <c r="I123" s="108"/>
    </row>
    <row r="124" spans="2:9" ht="15">
      <c r="B124" s="112"/>
      <c r="C124" s="94"/>
      <c r="D124" s="66"/>
      <c r="E124" s="74"/>
      <c r="F124" s="74"/>
      <c r="G124" s="74"/>
      <c r="H124" s="74"/>
      <c r="I124" s="74"/>
    </row>
    <row r="125" spans="2:9" ht="15">
      <c r="B125" s="113"/>
      <c r="C125" s="94"/>
      <c r="D125" s="66"/>
      <c r="E125" s="74"/>
      <c r="F125" s="74"/>
      <c r="G125" s="74"/>
      <c r="H125" s="74"/>
      <c r="I125" s="74"/>
    </row>
    <row r="126" spans="2:9" ht="13.5">
      <c r="B126" s="108"/>
      <c r="C126" s="114"/>
      <c r="D126" s="108"/>
      <c r="E126" s="108"/>
      <c r="F126" s="108"/>
      <c r="G126" s="108"/>
      <c r="H126" s="108"/>
      <c r="I126" s="108"/>
    </row>
    <row r="127" spans="2:9" ht="13.5">
      <c r="B127" s="108"/>
      <c r="C127" s="114"/>
      <c r="D127" s="108"/>
      <c r="E127" s="108"/>
      <c r="F127" s="108"/>
      <c r="G127" s="108"/>
      <c r="H127" s="108"/>
      <c r="I127" s="108"/>
    </row>
    <row r="128" spans="2:9" ht="13.5">
      <c r="B128" s="108"/>
      <c r="C128" s="114"/>
      <c r="D128" s="108"/>
      <c r="E128" s="108"/>
      <c r="F128" s="108"/>
      <c r="G128" s="108"/>
      <c r="H128" s="108"/>
      <c r="I128" s="108"/>
    </row>
    <row r="129" spans="2:9" ht="13.5">
      <c r="B129" s="108"/>
      <c r="C129" s="114"/>
      <c r="D129" s="108"/>
      <c r="E129" s="108"/>
      <c r="F129" s="108"/>
      <c r="G129" s="108"/>
      <c r="H129" s="108"/>
      <c r="I129" s="108"/>
    </row>
    <row r="130" spans="2:9" ht="13.5">
      <c r="B130" s="108"/>
      <c r="C130" s="114"/>
      <c r="D130" s="108"/>
      <c r="E130" s="108"/>
      <c r="F130" s="108"/>
      <c r="G130" s="108"/>
      <c r="H130" s="108"/>
      <c r="I130" s="108"/>
    </row>
    <row r="131" spans="2:9" ht="13.5">
      <c r="B131" s="108"/>
      <c r="C131" s="114"/>
      <c r="D131" s="108"/>
      <c r="E131" s="108"/>
      <c r="F131" s="108"/>
      <c r="G131" s="108"/>
      <c r="H131" s="108"/>
      <c r="I131" s="108"/>
    </row>
    <row r="132" spans="2:9" ht="13.5">
      <c r="B132" s="108"/>
      <c r="C132" s="114"/>
      <c r="D132" s="108"/>
      <c r="E132" s="108"/>
      <c r="F132" s="108"/>
      <c r="G132" s="108"/>
      <c r="H132" s="108"/>
      <c r="I132" s="108"/>
    </row>
    <row r="133" spans="2:9" ht="13.5">
      <c r="B133" s="108"/>
      <c r="C133" s="114"/>
      <c r="D133" s="108"/>
      <c r="E133" s="108"/>
      <c r="F133" s="108"/>
      <c r="G133" s="108"/>
      <c r="H133" s="108"/>
      <c r="I133" s="108"/>
    </row>
    <row r="134" spans="2:9" ht="13.5">
      <c r="B134" s="108"/>
      <c r="C134" s="114"/>
      <c r="D134" s="108"/>
      <c r="E134" s="108"/>
      <c r="F134" s="108"/>
      <c r="G134" s="108"/>
      <c r="H134" s="108"/>
      <c r="I134" s="108"/>
    </row>
    <row r="135" spans="2:9" ht="13.5">
      <c r="B135" s="108"/>
      <c r="C135" s="114"/>
      <c r="D135" s="108"/>
      <c r="E135" s="108"/>
      <c r="F135" s="108"/>
      <c r="G135" s="108"/>
      <c r="H135" s="108"/>
      <c r="I135" s="108"/>
    </row>
    <row r="136" spans="2:9" ht="13.5">
      <c r="B136" s="108"/>
      <c r="C136" s="114"/>
      <c r="D136" s="108"/>
      <c r="E136" s="108"/>
      <c r="F136" s="108"/>
      <c r="G136" s="108"/>
      <c r="H136" s="108"/>
      <c r="I136" s="108"/>
    </row>
    <row r="137" spans="2:9" ht="13.5">
      <c r="B137" s="108"/>
      <c r="C137" s="114"/>
      <c r="D137" s="108"/>
      <c r="E137" s="108"/>
      <c r="F137" s="108"/>
      <c r="G137" s="108"/>
      <c r="H137" s="108"/>
      <c r="I137" s="108"/>
    </row>
    <row r="138" spans="2:9" ht="13.5">
      <c r="B138" s="108"/>
      <c r="C138" s="114"/>
      <c r="D138" s="108"/>
      <c r="E138" s="108"/>
      <c r="F138" s="108"/>
      <c r="G138" s="108"/>
      <c r="H138" s="108"/>
      <c r="I138" s="108"/>
    </row>
    <row r="139" spans="2:9" ht="13.5">
      <c r="B139" s="108"/>
      <c r="C139" s="114"/>
      <c r="D139" s="108"/>
      <c r="E139" s="108"/>
      <c r="F139" s="108"/>
      <c r="G139" s="108"/>
      <c r="H139" s="108"/>
      <c r="I139" s="108"/>
    </row>
    <row r="140" spans="2:9" ht="13.5">
      <c r="B140" s="108"/>
      <c r="C140" s="114"/>
      <c r="D140" s="108"/>
      <c r="E140" s="108"/>
      <c r="F140" s="108"/>
      <c r="G140" s="108"/>
      <c r="H140" s="108"/>
      <c r="I140" s="108"/>
    </row>
    <row r="141" spans="2:9" ht="13.5">
      <c r="B141" s="108"/>
      <c r="C141" s="114"/>
      <c r="D141" s="108"/>
      <c r="E141" s="108"/>
      <c r="F141" s="108"/>
      <c r="G141" s="108"/>
      <c r="H141" s="108"/>
      <c r="I141" s="108"/>
    </row>
    <row r="142" spans="2:9" ht="13.5">
      <c r="B142" s="108"/>
      <c r="C142" s="114"/>
      <c r="D142" s="108"/>
      <c r="E142" s="108"/>
      <c r="F142" s="108"/>
      <c r="G142" s="108"/>
      <c r="H142" s="108"/>
      <c r="I142" s="108"/>
    </row>
    <row r="143" spans="2:9" ht="13.5">
      <c r="B143" s="108"/>
      <c r="C143" s="114"/>
      <c r="D143" s="108"/>
      <c r="E143" s="108"/>
      <c r="F143" s="108"/>
      <c r="G143" s="108"/>
      <c r="H143" s="108"/>
      <c r="I143" s="108"/>
    </row>
    <row r="144" spans="2:9" ht="13.5">
      <c r="B144" s="108"/>
      <c r="C144" s="114"/>
      <c r="D144" s="108"/>
      <c r="E144" s="108"/>
      <c r="F144" s="108"/>
      <c r="G144" s="108"/>
      <c r="H144" s="108"/>
      <c r="I144" s="108"/>
    </row>
    <row r="145" spans="2:9" ht="13.5">
      <c r="B145" s="108"/>
      <c r="C145" s="114"/>
      <c r="D145" s="108"/>
      <c r="E145" s="108"/>
      <c r="F145" s="108"/>
      <c r="G145" s="108"/>
      <c r="H145" s="108"/>
      <c r="I145" s="108"/>
    </row>
    <row r="146" spans="2:9" ht="13.5">
      <c r="B146" s="108"/>
      <c r="C146" s="114"/>
      <c r="D146" s="108"/>
      <c r="E146" s="108"/>
      <c r="F146" s="108"/>
      <c r="G146" s="108"/>
      <c r="H146" s="108"/>
      <c r="I146" s="108"/>
    </row>
    <row r="147" spans="2:9" ht="13.5">
      <c r="B147" s="108"/>
      <c r="C147" s="114"/>
      <c r="D147" s="108"/>
      <c r="E147" s="108"/>
      <c r="F147" s="108"/>
      <c r="G147" s="108"/>
      <c r="H147" s="108"/>
      <c r="I147" s="108"/>
    </row>
    <row r="148" spans="2:9" ht="13.5">
      <c r="B148" s="108"/>
      <c r="C148" s="114"/>
      <c r="D148" s="108"/>
      <c r="E148" s="108"/>
      <c r="F148" s="108"/>
      <c r="G148" s="108"/>
      <c r="H148" s="108"/>
      <c r="I148" s="108"/>
    </row>
    <row r="149" spans="2:9" ht="13.5">
      <c r="B149" s="108"/>
      <c r="C149" s="114"/>
      <c r="D149" s="108"/>
      <c r="E149" s="108"/>
      <c r="F149" s="108"/>
      <c r="G149" s="108"/>
      <c r="H149" s="108"/>
      <c r="I149" s="108"/>
    </row>
    <row r="150" spans="2:9" ht="13.5">
      <c r="B150" s="108"/>
      <c r="C150" s="114"/>
      <c r="D150" s="108"/>
      <c r="E150" s="108"/>
      <c r="F150" s="108"/>
      <c r="G150" s="108"/>
      <c r="H150" s="108"/>
      <c r="I150" s="108"/>
    </row>
    <row r="151" spans="2:9" ht="13.5">
      <c r="B151" s="108"/>
      <c r="C151" s="114"/>
      <c r="D151" s="108"/>
      <c r="E151" s="108"/>
      <c r="F151" s="108"/>
      <c r="G151" s="108"/>
      <c r="H151" s="108"/>
      <c r="I151" s="108"/>
    </row>
    <row r="152" spans="2:9" ht="13.5">
      <c r="B152" s="108"/>
      <c r="C152" s="114"/>
      <c r="D152" s="108"/>
      <c r="E152" s="108"/>
      <c r="F152" s="108"/>
      <c r="G152" s="108"/>
      <c r="H152" s="108"/>
      <c r="I152" s="108"/>
    </row>
    <row r="153" spans="2:9" ht="13.5">
      <c r="B153" s="108"/>
      <c r="C153" s="114"/>
      <c r="D153" s="108"/>
      <c r="E153" s="108"/>
      <c r="F153" s="108"/>
      <c r="G153" s="108"/>
      <c r="H153" s="108"/>
      <c r="I153" s="108"/>
    </row>
    <row r="154" spans="2:9" ht="13.5">
      <c r="B154" s="108"/>
      <c r="C154" s="114"/>
      <c r="D154" s="108"/>
      <c r="E154" s="108"/>
      <c r="F154" s="108"/>
      <c r="G154" s="108"/>
      <c r="H154" s="108"/>
      <c r="I154" s="108"/>
    </row>
    <row r="155" spans="2:9" ht="13.5">
      <c r="B155" s="108"/>
      <c r="C155" s="114"/>
      <c r="D155" s="108"/>
      <c r="E155" s="108"/>
      <c r="F155" s="108"/>
      <c r="G155" s="108"/>
      <c r="H155" s="108"/>
      <c r="I155" s="108"/>
    </row>
    <row r="156" spans="2:9" ht="13.5">
      <c r="B156" s="108"/>
      <c r="C156" s="114"/>
      <c r="D156" s="108"/>
      <c r="E156" s="108"/>
      <c r="F156" s="108"/>
      <c r="G156" s="108"/>
      <c r="H156" s="108"/>
      <c r="I156" s="108"/>
    </row>
    <row r="157" spans="2:9" ht="13.5">
      <c r="B157" s="115"/>
      <c r="C157" s="116"/>
      <c r="D157" s="115"/>
      <c r="E157" s="115"/>
      <c r="F157" s="115"/>
      <c r="G157" s="115"/>
      <c r="H157" s="115"/>
      <c r="I157" s="115"/>
    </row>
    <row r="158" spans="2:9" ht="13.5">
      <c r="B158" s="115"/>
      <c r="C158" s="116"/>
      <c r="D158" s="115"/>
      <c r="E158" s="115"/>
      <c r="F158" s="115"/>
      <c r="G158" s="115"/>
      <c r="H158" s="115"/>
      <c r="I158" s="115"/>
    </row>
    <row r="159" spans="2:9" ht="13.5">
      <c r="B159" s="115"/>
      <c r="C159" s="116"/>
      <c r="D159" s="115"/>
      <c r="E159" s="115"/>
      <c r="F159" s="115"/>
      <c r="G159" s="115"/>
      <c r="H159" s="115"/>
      <c r="I159" s="115"/>
    </row>
    <row r="160" spans="2:9" ht="13.5">
      <c r="B160" s="115"/>
      <c r="C160" s="116"/>
      <c r="D160" s="115"/>
      <c r="E160" s="115"/>
      <c r="F160" s="115"/>
      <c r="G160" s="115"/>
      <c r="H160" s="115"/>
      <c r="I160" s="115"/>
    </row>
    <row r="161" spans="2:9" ht="13.5">
      <c r="B161" s="115"/>
      <c r="C161" s="116"/>
      <c r="D161" s="115"/>
      <c r="E161" s="115"/>
      <c r="F161" s="115"/>
      <c r="G161" s="115"/>
      <c r="H161" s="115"/>
      <c r="I161" s="115"/>
    </row>
    <row r="162" spans="2:9" ht="13.5">
      <c r="B162" s="115"/>
      <c r="C162" s="116"/>
      <c r="D162" s="115"/>
      <c r="E162" s="115"/>
      <c r="F162" s="115"/>
      <c r="G162" s="115"/>
      <c r="H162" s="115"/>
      <c r="I162" s="115"/>
    </row>
    <row r="163" spans="2:9" ht="13.5">
      <c r="B163" s="115"/>
      <c r="C163" s="116"/>
      <c r="D163" s="115"/>
      <c r="E163" s="115"/>
      <c r="F163" s="115"/>
      <c r="G163" s="115"/>
      <c r="H163" s="115"/>
      <c r="I163" s="115"/>
    </row>
    <row r="164" spans="2:9" ht="13.5">
      <c r="B164" s="115"/>
      <c r="C164" s="116"/>
      <c r="D164" s="115"/>
      <c r="E164" s="115"/>
      <c r="F164" s="115"/>
      <c r="G164" s="115"/>
      <c r="H164" s="115"/>
      <c r="I164" s="115"/>
    </row>
    <row r="165" spans="2:9" ht="13.5">
      <c r="B165" s="115"/>
      <c r="C165" s="116"/>
      <c r="D165" s="115"/>
      <c r="E165" s="115"/>
      <c r="F165" s="115"/>
      <c r="G165" s="115"/>
      <c r="H165" s="115"/>
      <c r="I165" s="115"/>
    </row>
    <row r="166" spans="2:9" ht="13.5">
      <c r="B166" s="115"/>
      <c r="C166" s="116"/>
      <c r="D166" s="115"/>
      <c r="E166" s="115"/>
      <c r="F166" s="115"/>
      <c r="G166" s="115"/>
      <c r="H166" s="115"/>
      <c r="I166" s="115"/>
    </row>
    <row r="167" spans="2:9" ht="13.5">
      <c r="B167" s="115"/>
      <c r="C167" s="116"/>
      <c r="D167" s="115"/>
      <c r="E167" s="115"/>
      <c r="F167" s="115"/>
      <c r="G167" s="115"/>
      <c r="H167" s="115"/>
      <c r="I167" s="115"/>
    </row>
    <row r="168" spans="2:9" ht="13.5">
      <c r="B168" s="115"/>
      <c r="C168" s="116"/>
      <c r="D168" s="115"/>
      <c r="E168" s="115"/>
      <c r="F168" s="115"/>
      <c r="G168" s="115"/>
      <c r="H168" s="115"/>
      <c r="I168" s="115"/>
    </row>
    <row r="169" spans="2:9" ht="13.5">
      <c r="B169" s="115"/>
      <c r="C169" s="116"/>
      <c r="D169" s="115"/>
      <c r="E169" s="115"/>
      <c r="F169" s="115"/>
      <c r="G169" s="115"/>
      <c r="H169" s="115"/>
      <c r="I169" s="115"/>
    </row>
    <row r="170" spans="2:9" ht="13.5">
      <c r="B170" s="115"/>
      <c r="C170" s="116"/>
      <c r="D170" s="115"/>
      <c r="E170" s="115"/>
      <c r="F170" s="115"/>
      <c r="G170" s="115"/>
      <c r="H170" s="115"/>
      <c r="I170" s="115"/>
    </row>
    <row r="171" spans="2:9" ht="13.5">
      <c r="B171" s="115"/>
      <c r="C171" s="116"/>
      <c r="D171" s="115"/>
      <c r="E171" s="115"/>
      <c r="F171" s="115"/>
      <c r="G171" s="115"/>
      <c r="H171" s="115"/>
      <c r="I171" s="115"/>
    </row>
    <row r="172" spans="2:9" ht="13.5">
      <c r="B172" s="115"/>
      <c r="C172" s="116"/>
      <c r="D172" s="115"/>
      <c r="E172" s="115"/>
      <c r="F172" s="115"/>
      <c r="G172" s="115"/>
      <c r="H172" s="115"/>
      <c r="I172" s="115"/>
    </row>
    <row r="173" spans="2:9" ht="13.5">
      <c r="B173" s="115"/>
      <c r="C173" s="116"/>
      <c r="D173" s="115"/>
      <c r="E173" s="115"/>
      <c r="F173" s="115"/>
      <c r="G173" s="115"/>
      <c r="H173" s="115"/>
      <c r="I173" s="115"/>
    </row>
    <row r="174" spans="2:9" ht="13.5">
      <c r="B174" s="115"/>
      <c r="C174" s="116"/>
      <c r="D174" s="115"/>
      <c r="E174" s="115"/>
      <c r="F174" s="115"/>
      <c r="G174" s="115"/>
      <c r="H174" s="115"/>
      <c r="I174" s="115"/>
    </row>
    <row r="175" spans="2:9" ht="13.5">
      <c r="B175" s="115"/>
      <c r="C175" s="116"/>
      <c r="D175" s="115"/>
      <c r="E175" s="115"/>
      <c r="F175" s="115"/>
      <c r="G175" s="115"/>
      <c r="H175" s="115"/>
      <c r="I175" s="115"/>
    </row>
    <row r="176" spans="2:9" ht="13.5">
      <c r="B176" s="115"/>
      <c r="C176" s="116"/>
      <c r="D176" s="115"/>
      <c r="E176" s="115"/>
      <c r="F176" s="115"/>
      <c r="G176" s="115"/>
      <c r="H176" s="115"/>
      <c r="I176" s="115"/>
    </row>
    <row r="177" spans="2:9" ht="13.5">
      <c r="B177" s="115"/>
      <c r="C177" s="116"/>
      <c r="D177" s="115"/>
      <c r="E177" s="115"/>
      <c r="F177" s="115"/>
      <c r="G177" s="115"/>
      <c r="H177" s="115"/>
      <c r="I177" s="115"/>
    </row>
    <row r="178" spans="2:9" ht="13.5">
      <c r="B178" s="115"/>
      <c r="C178" s="116"/>
      <c r="D178" s="115"/>
      <c r="E178" s="115"/>
      <c r="F178" s="115"/>
      <c r="G178" s="115"/>
      <c r="H178" s="115"/>
      <c r="I178" s="115"/>
    </row>
    <row r="179" spans="2:9" ht="13.5">
      <c r="B179" s="115"/>
      <c r="C179" s="116"/>
      <c r="D179" s="115"/>
      <c r="E179" s="115"/>
      <c r="F179" s="115"/>
      <c r="G179" s="115"/>
      <c r="H179" s="115"/>
      <c r="I179" s="115"/>
    </row>
    <row r="180" spans="2:9" ht="13.5">
      <c r="B180" s="115"/>
      <c r="C180" s="116"/>
      <c r="D180" s="115"/>
      <c r="E180" s="115"/>
      <c r="F180" s="115"/>
      <c r="G180" s="115"/>
      <c r="H180" s="115"/>
      <c r="I180" s="115"/>
    </row>
    <row r="181" spans="2:9" ht="13.5">
      <c r="B181" s="115"/>
      <c r="C181" s="116"/>
      <c r="D181" s="115"/>
      <c r="E181" s="115"/>
      <c r="F181" s="115"/>
      <c r="G181" s="115"/>
      <c r="H181" s="115"/>
      <c r="I181" s="115"/>
    </row>
    <row r="182" spans="2:9" ht="13.5">
      <c r="B182" s="115"/>
      <c r="C182" s="116"/>
      <c r="D182" s="115"/>
      <c r="E182" s="115"/>
      <c r="F182" s="115"/>
      <c r="G182" s="115"/>
      <c r="H182" s="115"/>
      <c r="I182" s="115"/>
    </row>
    <row r="183" spans="2:9" ht="13.5">
      <c r="B183" s="115"/>
      <c r="C183" s="116"/>
      <c r="D183" s="115"/>
      <c r="E183" s="115"/>
      <c r="F183" s="115"/>
      <c r="G183" s="115"/>
      <c r="H183" s="115"/>
      <c r="I183" s="115"/>
    </row>
    <row r="184" spans="2:9" ht="13.5">
      <c r="B184" s="115"/>
      <c r="C184" s="116"/>
      <c r="D184" s="115"/>
      <c r="E184" s="115"/>
      <c r="F184" s="115"/>
      <c r="G184" s="115"/>
      <c r="H184" s="115"/>
      <c r="I184" s="115"/>
    </row>
    <row r="185" spans="2:9" ht="13.5">
      <c r="B185" s="115"/>
      <c r="C185" s="116"/>
      <c r="D185" s="115"/>
      <c r="E185" s="115"/>
      <c r="F185" s="115"/>
      <c r="G185" s="115"/>
      <c r="H185" s="115"/>
      <c r="I185" s="115"/>
    </row>
    <row r="186" spans="2:9" ht="13.5">
      <c r="B186" s="115"/>
      <c r="C186" s="116"/>
      <c r="D186" s="115"/>
      <c r="E186" s="115"/>
      <c r="F186" s="115"/>
      <c r="G186" s="115"/>
      <c r="H186" s="115"/>
      <c r="I186" s="115"/>
    </row>
    <row r="187" spans="2:9" ht="13.5">
      <c r="B187" s="115"/>
      <c r="C187" s="116"/>
      <c r="D187" s="115"/>
      <c r="E187" s="115"/>
      <c r="F187" s="115"/>
      <c r="G187" s="115"/>
      <c r="H187" s="115"/>
      <c r="I187" s="115"/>
    </row>
    <row r="188" spans="2:9" ht="13.5">
      <c r="B188" s="115"/>
      <c r="C188" s="116"/>
      <c r="D188" s="115"/>
      <c r="E188" s="115"/>
      <c r="F188" s="115"/>
      <c r="G188" s="115"/>
      <c r="H188" s="115"/>
      <c r="I188" s="115"/>
    </row>
    <row r="189" spans="2:9" ht="13.5">
      <c r="B189" s="115"/>
      <c r="C189" s="116"/>
      <c r="D189" s="115"/>
      <c r="E189" s="115"/>
      <c r="F189" s="115"/>
      <c r="G189" s="115"/>
      <c r="H189" s="115"/>
      <c r="I189" s="115"/>
    </row>
    <row r="190" spans="2:9" ht="13.5">
      <c r="B190" s="115"/>
      <c r="C190" s="116"/>
      <c r="D190" s="115"/>
      <c r="E190" s="115"/>
      <c r="F190" s="115"/>
      <c r="G190" s="115"/>
      <c r="H190" s="115"/>
      <c r="I190" s="115"/>
    </row>
    <row r="191" spans="2:9" ht="13.5">
      <c r="B191" s="115"/>
      <c r="C191" s="116"/>
      <c r="D191" s="115"/>
      <c r="E191" s="115"/>
      <c r="F191" s="115"/>
      <c r="G191" s="115"/>
      <c r="H191" s="115"/>
      <c r="I191" s="115"/>
    </row>
    <row r="192" spans="2:9" ht="13.5">
      <c r="B192" s="115"/>
      <c r="C192" s="116"/>
      <c r="D192" s="115"/>
      <c r="E192" s="115"/>
      <c r="F192" s="115"/>
      <c r="G192" s="115"/>
      <c r="H192" s="115"/>
      <c r="I192" s="115"/>
    </row>
    <row r="193" spans="2:9" ht="13.5">
      <c r="B193" s="115"/>
      <c r="C193" s="116"/>
      <c r="D193" s="115"/>
      <c r="E193" s="115"/>
      <c r="F193" s="115"/>
      <c r="G193" s="115"/>
      <c r="H193" s="115"/>
      <c r="I193" s="115"/>
    </row>
    <row r="194" spans="2:9" ht="13.5">
      <c r="B194" s="115"/>
      <c r="C194" s="116"/>
      <c r="D194" s="115"/>
      <c r="E194" s="115"/>
      <c r="F194" s="115"/>
      <c r="G194" s="115"/>
      <c r="H194" s="115"/>
      <c r="I194" s="115"/>
    </row>
    <row r="195" spans="2:9" ht="13.5">
      <c r="B195" s="115"/>
      <c r="C195" s="116"/>
      <c r="D195" s="115"/>
      <c r="E195" s="115"/>
      <c r="F195" s="115"/>
      <c r="G195" s="115"/>
      <c r="H195" s="115"/>
      <c r="I195" s="115"/>
    </row>
    <row r="196" spans="2:9" ht="13.5">
      <c r="B196" s="115"/>
      <c r="C196" s="116"/>
      <c r="D196" s="115"/>
      <c r="E196" s="115"/>
      <c r="F196" s="115"/>
      <c r="G196" s="115"/>
      <c r="H196" s="115"/>
      <c r="I196" s="115"/>
    </row>
    <row r="197" spans="2:9" ht="13.5">
      <c r="B197" s="115"/>
      <c r="C197" s="116"/>
      <c r="D197" s="115"/>
      <c r="E197" s="115"/>
      <c r="F197" s="115"/>
      <c r="G197" s="115"/>
      <c r="H197" s="115"/>
      <c r="I197" s="115"/>
    </row>
    <row r="198" spans="2:9" ht="13.5">
      <c r="B198" s="115"/>
      <c r="C198" s="116"/>
      <c r="D198" s="115"/>
      <c r="E198" s="115"/>
      <c r="F198" s="115"/>
      <c r="G198" s="115"/>
      <c r="H198" s="115"/>
      <c r="I198" s="115"/>
    </row>
    <row r="199" spans="2:9" ht="13.5">
      <c r="B199" s="115"/>
      <c r="C199" s="116"/>
      <c r="D199" s="115"/>
      <c r="E199" s="115"/>
      <c r="F199" s="115"/>
      <c r="G199" s="115"/>
      <c r="H199" s="115"/>
      <c r="I199" s="115"/>
    </row>
    <row r="200" spans="2:9" ht="13.5">
      <c r="B200" s="115"/>
      <c r="C200" s="116"/>
      <c r="D200" s="115"/>
      <c r="E200" s="115"/>
      <c r="F200" s="115"/>
      <c r="G200" s="115"/>
      <c r="H200" s="115"/>
      <c r="I200" s="115"/>
    </row>
    <row r="201" spans="2:9" ht="13.5">
      <c r="B201" s="115"/>
      <c r="C201" s="116"/>
      <c r="D201" s="115"/>
      <c r="E201" s="115"/>
      <c r="F201" s="115"/>
      <c r="G201" s="115"/>
      <c r="H201" s="115"/>
      <c r="I201" s="115"/>
    </row>
    <row r="202" spans="2:9" ht="13.5">
      <c r="B202" s="115"/>
      <c r="C202" s="116"/>
      <c r="D202" s="115"/>
      <c r="E202" s="115"/>
      <c r="F202" s="115"/>
      <c r="G202" s="115"/>
      <c r="H202" s="115"/>
      <c r="I202" s="115"/>
    </row>
    <row r="203" spans="2:9" ht="13.5">
      <c r="B203" s="115"/>
      <c r="C203" s="116"/>
      <c r="D203" s="115"/>
      <c r="E203" s="115"/>
      <c r="F203" s="115"/>
      <c r="G203" s="115"/>
      <c r="H203" s="115"/>
      <c r="I203" s="115"/>
    </row>
    <row r="204" spans="2:9" ht="13.5">
      <c r="B204" s="115"/>
      <c r="C204" s="116"/>
      <c r="D204" s="115"/>
      <c r="E204" s="115"/>
      <c r="F204" s="115"/>
      <c r="G204" s="115"/>
      <c r="H204" s="115"/>
      <c r="I204" s="115"/>
    </row>
    <row r="205" spans="2:9" ht="13.5">
      <c r="B205" s="115"/>
      <c r="C205" s="116"/>
      <c r="D205" s="115"/>
      <c r="E205" s="115"/>
      <c r="F205" s="115"/>
      <c r="G205" s="115"/>
      <c r="H205" s="115"/>
      <c r="I205" s="115"/>
    </row>
    <row r="206" spans="2:9" ht="13.5">
      <c r="B206" s="115"/>
      <c r="C206" s="116"/>
      <c r="D206" s="115"/>
      <c r="E206" s="115"/>
      <c r="F206" s="115"/>
      <c r="G206" s="115"/>
      <c r="H206" s="115"/>
      <c r="I206" s="115"/>
    </row>
    <row r="207" spans="2:9" ht="13.5">
      <c r="B207" s="115"/>
      <c r="C207" s="116"/>
      <c r="D207" s="115"/>
      <c r="E207" s="115"/>
      <c r="F207" s="115"/>
      <c r="G207" s="115"/>
      <c r="H207" s="115"/>
      <c r="I207" s="115"/>
    </row>
    <row r="208" spans="2:9" ht="13.5">
      <c r="B208" s="115"/>
      <c r="C208" s="116"/>
      <c r="D208" s="115"/>
      <c r="E208" s="115"/>
      <c r="F208" s="115"/>
      <c r="G208" s="115"/>
      <c r="H208" s="115"/>
      <c r="I208" s="115"/>
    </row>
    <row r="209" spans="2:9" ht="13.5">
      <c r="B209" s="115"/>
      <c r="C209" s="116"/>
      <c r="D209" s="115"/>
      <c r="E209" s="115"/>
      <c r="F209" s="115"/>
      <c r="G209" s="115"/>
      <c r="H209" s="115"/>
      <c r="I209" s="115"/>
    </row>
    <row r="210" spans="2:9" ht="13.5">
      <c r="B210" s="115"/>
      <c r="C210" s="116"/>
      <c r="D210" s="115"/>
      <c r="E210" s="115"/>
      <c r="F210" s="115"/>
      <c r="G210" s="115"/>
      <c r="H210" s="115"/>
      <c r="I210" s="115"/>
    </row>
    <row r="211" spans="2:9" ht="13.5">
      <c r="B211" s="115"/>
      <c r="C211" s="116"/>
      <c r="D211" s="115"/>
      <c r="E211" s="115"/>
      <c r="F211" s="115"/>
      <c r="G211" s="115"/>
      <c r="H211" s="115"/>
      <c r="I211" s="115"/>
    </row>
    <row r="212" spans="2:9" ht="13.5">
      <c r="B212" s="115"/>
      <c r="C212" s="116"/>
      <c r="D212" s="115"/>
      <c r="E212" s="115"/>
      <c r="F212" s="115"/>
      <c r="G212" s="115"/>
      <c r="H212" s="115"/>
      <c r="I212" s="115"/>
    </row>
    <row r="213" spans="2:9" ht="13.5">
      <c r="B213" s="115"/>
      <c r="C213" s="116"/>
      <c r="D213" s="115"/>
      <c r="E213" s="115"/>
      <c r="F213" s="115"/>
      <c r="G213" s="115"/>
      <c r="H213" s="115"/>
      <c r="I213" s="115"/>
    </row>
    <row r="214" spans="2:9" ht="13.5">
      <c r="B214" s="115"/>
      <c r="C214" s="116"/>
      <c r="D214" s="115"/>
      <c r="E214" s="115"/>
      <c r="F214" s="115"/>
      <c r="G214" s="115"/>
      <c r="H214" s="115"/>
      <c r="I214" s="115"/>
    </row>
    <row r="215" spans="2:9" ht="13.5">
      <c r="B215" s="115"/>
      <c r="C215" s="116"/>
      <c r="D215" s="115"/>
      <c r="E215" s="115"/>
      <c r="F215" s="115"/>
      <c r="G215" s="115"/>
      <c r="H215" s="115"/>
      <c r="I215" s="115"/>
    </row>
    <row r="216" spans="2:9" ht="13.5">
      <c r="B216" s="115"/>
      <c r="C216" s="116"/>
      <c r="D216" s="115"/>
      <c r="E216" s="115"/>
      <c r="F216" s="115"/>
      <c r="G216" s="115"/>
      <c r="H216" s="115"/>
      <c r="I216" s="115"/>
    </row>
    <row r="217" spans="2:9" ht="13.5">
      <c r="B217" s="115"/>
      <c r="C217" s="116"/>
      <c r="D217" s="115"/>
      <c r="E217" s="115"/>
      <c r="F217" s="115"/>
      <c r="G217" s="115"/>
      <c r="H217" s="115"/>
      <c r="I217" s="115"/>
    </row>
    <row r="218" spans="2:9" ht="13.5">
      <c r="B218" s="115"/>
      <c r="C218" s="116"/>
      <c r="D218" s="115"/>
      <c r="E218" s="115"/>
      <c r="F218" s="115"/>
      <c r="G218" s="115"/>
      <c r="H218" s="115"/>
      <c r="I218" s="115"/>
    </row>
    <row r="219" spans="2:9" ht="13.5">
      <c r="B219" s="115"/>
      <c r="C219" s="116"/>
      <c r="D219" s="115"/>
      <c r="E219" s="115"/>
      <c r="F219" s="115"/>
      <c r="G219" s="115"/>
      <c r="H219" s="115"/>
      <c r="I219" s="115"/>
    </row>
    <row r="220" spans="2:9" ht="13.5">
      <c r="B220" s="115"/>
      <c r="C220" s="116"/>
      <c r="D220" s="115"/>
      <c r="E220" s="115"/>
      <c r="F220" s="115"/>
      <c r="G220" s="115"/>
      <c r="H220" s="115"/>
      <c r="I220" s="115"/>
    </row>
    <row r="221" spans="2:9" ht="13.5">
      <c r="B221" s="115"/>
      <c r="C221" s="116"/>
      <c r="D221" s="115"/>
      <c r="E221" s="115"/>
      <c r="F221" s="115"/>
      <c r="G221" s="115"/>
      <c r="H221" s="115"/>
      <c r="I221" s="115"/>
    </row>
    <row r="222" spans="2:9" ht="13.5">
      <c r="B222" s="115"/>
      <c r="C222" s="116"/>
      <c r="D222" s="115"/>
      <c r="E222" s="115"/>
      <c r="F222" s="115"/>
      <c r="G222" s="115"/>
      <c r="H222" s="115"/>
      <c r="I222" s="115"/>
    </row>
    <row r="223" spans="2:9" ht="13.5">
      <c r="B223" s="115"/>
      <c r="C223" s="116"/>
      <c r="D223" s="115"/>
      <c r="E223" s="115"/>
      <c r="F223" s="115"/>
      <c r="G223" s="115"/>
      <c r="H223" s="115"/>
      <c r="I223" s="115"/>
    </row>
    <row r="224" spans="2:9" ht="13.5">
      <c r="B224" s="115"/>
      <c r="C224" s="116"/>
      <c r="D224" s="115"/>
      <c r="E224" s="115"/>
      <c r="F224" s="115"/>
      <c r="G224" s="115"/>
      <c r="H224" s="115"/>
      <c r="I224" s="115"/>
    </row>
    <row r="225" spans="2:9" ht="13.5">
      <c r="B225" s="115"/>
      <c r="C225" s="116"/>
      <c r="D225" s="115"/>
      <c r="E225" s="115"/>
      <c r="F225" s="115"/>
      <c r="G225" s="115"/>
      <c r="H225" s="115"/>
      <c r="I225" s="115"/>
    </row>
    <row r="226" spans="2:9" ht="13.5">
      <c r="B226" s="115"/>
      <c r="C226" s="116"/>
      <c r="D226" s="115"/>
      <c r="E226" s="115"/>
      <c r="F226" s="115"/>
      <c r="G226" s="115"/>
      <c r="H226" s="115"/>
      <c r="I226" s="115"/>
    </row>
    <row r="227" spans="2:9" ht="13.5">
      <c r="B227" s="115"/>
      <c r="C227" s="116"/>
      <c r="D227" s="115"/>
      <c r="E227" s="115"/>
      <c r="F227" s="115"/>
      <c r="G227" s="115"/>
      <c r="H227" s="115"/>
      <c r="I227" s="115"/>
    </row>
    <row r="228" spans="2:9" ht="13.5">
      <c r="B228" s="115"/>
      <c r="C228" s="116"/>
      <c r="D228" s="115"/>
      <c r="E228" s="115"/>
      <c r="F228" s="115"/>
      <c r="G228" s="115"/>
      <c r="H228" s="115"/>
      <c r="I228" s="115"/>
    </row>
    <row r="229" spans="2:9" ht="13.5">
      <c r="B229" s="115"/>
      <c r="C229" s="116"/>
      <c r="D229" s="115"/>
      <c r="E229" s="115"/>
      <c r="F229" s="115"/>
      <c r="G229" s="115"/>
      <c r="H229" s="115"/>
      <c r="I229" s="115"/>
    </row>
    <row r="230" spans="2:9" ht="13.5">
      <c r="B230" s="115"/>
      <c r="C230" s="116"/>
      <c r="D230" s="115"/>
      <c r="E230" s="115"/>
      <c r="F230" s="115"/>
      <c r="G230" s="115"/>
      <c r="H230" s="115"/>
      <c r="I230" s="115"/>
    </row>
    <row r="231" spans="2:9" ht="13.5">
      <c r="B231" s="115"/>
      <c r="C231" s="116"/>
      <c r="D231" s="115"/>
      <c r="E231" s="115"/>
      <c r="F231" s="115"/>
      <c r="G231" s="115"/>
      <c r="H231" s="115"/>
      <c r="I231" s="115"/>
    </row>
    <row r="232" spans="2:9" ht="13.5">
      <c r="B232" s="115"/>
      <c r="C232" s="116"/>
      <c r="D232" s="115"/>
      <c r="E232" s="115"/>
      <c r="F232" s="115"/>
      <c r="G232" s="115"/>
      <c r="H232" s="115"/>
      <c r="I232" s="115"/>
    </row>
    <row r="233" spans="2:9" ht="13.5">
      <c r="B233" s="115"/>
      <c r="C233" s="116"/>
      <c r="D233" s="115"/>
      <c r="E233" s="115"/>
      <c r="F233" s="115"/>
      <c r="G233" s="115"/>
      <c r="H233" s="115"/>
      <c r="I233" s="115"/>
    </row>
    <row r="234" spans="2:9" ht="13.5">
      <c r="B234" s="115"/>
      <c r="C234" s="116"/>
      <c r="D234" s="115"/>
      <c r="E234" s="115"/>
      <c r="F234" s="115"/>
      <c r="G234" s="115"/>
      <c r="H234" s="115"/>
      <c r="I234" s="115"/>
    </row>
    <row r="235" spans="2:9" ht="13.5">
      <c r="B235" s="115"/>
      <c r="C235" s="116"/>
      <c r="D235" s="115"/>
      <c r="E235" s="115"/>
      <c r="F235" s="115"/>
      <c r="G235" s="115"/>
      <c r="H235" s="115"/>
      <c r="I235" s="115"/>
    </row>
    <row r="236" spans="2:9" ht="13.5">
      <c r="B236" s="115"/>
      <c r="C236" s="116"/>
      <c r="D236" s="115"/>
      <c r="E236" s="115"/>
      <c r="F236" s="115"/>
      <c r="G236" s="115"/>
      <c r="H236" s="115"/>
      <c r="I236" s="115"/>
    </row>
    <row r="237" spans="2:9" ht="13.5">
      <c r="B237" s="115"/>
      <c r="C237" s="116"/>
      <c r="D237" s="115"/>
      <c r="E237" s="115"/>
      <c r="F237" s="115"/>
      <c r="G237" s="115"/>
      <c r="H237" s="115"/>
      <c r="I237" s="115"/>
    </row>
    <row r="238" spans="2:9" ht="13.5">
      <c r="B238" s="115"/>
      <c r="C238" s="116"/>
      <c r="D238" s="115"/>
      <c r="E238" s="115"/>
      <c r="F238" s="115"/>
      <c r="G238" s="115"/>
      <c r="H238" s="115"/>
      <c r="I238" s="115"/>
    </row>
    <row r="239" spans="2:9" ht="13.5">
      <c r="B239" s="115"/>
      <c r="C239" s="116"/>
      <c r="D239" s="115"/>
      <c r="E239" s="115"/>
      <c r="F239" s="115"/>
      <c r="G239" s="115"/>
      <c r="H239" s="115"/>
      <c r="I239" s="115"/>
    </row>
    <row r="240" spans="2:9" ht="13.5">
      <c r="B240" s="115"/>
      <c r="C240" s="116"/>
      <c r="D240" s="115"/>
      <c r="E240" s="115"/>
      <c r="F240" s="115"/>
      <c r="G240" s="115"/>
      <c r="H240" s="115"/>
      <c r="I240" s="115"/>
    </row>
    <row r="241" spans="2:9" ht="13.5">
      <c r="B241" s="115"/>
      <c r="C241" s="116"/>
      <c r="D241" s="115"/>
      <c r="E241" s="115"/>
      <c r="F241" s="115"/>
      <c r="G241" s="115"/>
      <c r="H241" s="115"/>
      <c r="I241" s="115"/>
    </row>
    <row r="242" spans="2:9" ht="13.5">
      <c r="B242" s="115"/>
      <c r="C242" s="116"/>
      <c r="D242" s="115"/>
      <c r="E242" s="115"/>
      <c r="F242" s="115"/>
      <c r="G242" s="115"/>
      <c r="H242" s="115"/>
      <c r="I242" s="115"/>
    </row>
    <row r="243" spans="2:9" ht="13.5">
      <c r="B243" s="115"/>
      <c r="C243" s="116"/>
      <c r="D243" s="115"/>
      <c r="E243" s="115"/>
      <c r="F243" s="115"/>
      <c r="G243" s="115"/>
      <c r="H243" s="115"/>
      <c r="I243" s="115"/>
    </row>
    <row r="244" spans="2:9" ht="13.5">
      <c r="B244" s="115"/>
      <c r="C244" s="116"/>
      <c r="D244" s="115"/>
      <c r="E244" s="115"/>
      <c r="F244" s="115"/>
      <c r="G244" s="115"/>
      <c r="H244" s="115"/>
      <c r="I244" s="115"/>
    </row>
    <row r="245" spans="2:9" ht="13.5">
      <c r="B245" s="115"/>
      <c r="C245" s="116"/>
      <c r="D245" s="115"/>
      <c r="E245" s="115"/>
      <c r="F245" s="115"/>
      <c r="G245" s="115"/>
      <c r="H245" s="115"/>
      <c r="I245" s="115"/>
    </row>
    <row r="246" spans="2:9" ht="13.5">
      <c r="B246" s="115"/>
      <c r="C246" s="116"/>
      <c r="D246" s="115"/>
      <c r="E246" s="115"/>
      <c r="F246" s="115"/>
      <c r="G246" s="115"/>
      <c r="H246" s="115"/>
      <c r="I246" s="115"/>
    </row>
    <row r="247" spans="2:9" ht="13.5">
      <c r="B247" s="115"/>
      <c r="C247" s="116"/>
      <c r="D247" s="115"/>
      <c r="E247" s="115"/>
      <c r="F247" s="115"/>
      <c r="G247" s="115"/>
      <c r="H247" s="115"/>
      <c r="I247" s="115"/>
    </row>
    <row r="248" spans="2:9" ht="13.5">
      <c r="B248" s="115"/>
      <c r="C248" s="116"/>
      <c r="D248" s="115"/>
      <c r="E248" s="115"/>
      <c r="F248" s="115"/>
      <c r="G248" s="115"/>
      <c r="H248" s="115"/>
      <c r="I248" s="115"/>
    </row>
    <row r="249" spans="2:9" ht="13.5">
      <c r="B249" s="115"/>
      <c r="C249" s="116"/>
      <c r="D249" s="115"/>
      <c r="E249" s="115"/>
      <c r="F249" s="115"/>
      <c r="G249" s="115"/>
      <c r="H249" s="115"/>
      <c r="I249" s="115"/>
    </row>
    <row r="250" spans="2:9" ht="13.5">
      <c r="B250" s="115"/>
      <c r="C250" s="116"/>
      <c r="D250" s="115"/>
      <c r="E250" s="115"/>
      <c r="F250" s="115"/>
      <c r="G250" s="115"/>
      <c r="H250" s="115"/>
      <c r="I250" s="115"/>
    </row>
    <row r="251" spans="2:9" ht="13.5">
      <c r="B251" s="115"/>
      <c r="C251" s="116"/>
      <c r="D251" s="115"/>
      <c r="E251" s="115"/>
      <c r="F251" s="115"/>
      <c r="G251" s="115"/>
      <c r="H251" s="115"/>
      <c r="I251" s="115"/>
    </row>
    <row r="252" spans="2:9" ht="13.5">
      <c r="B252" s="115"/>
      <c r="C252" s="116"/>
      <c r="D252" s="115"/>
      <c r="E252" s="115"/>
      <c r="F252" s="115"/>
      <c r="G252" s="115"/>
      <c r="H252" s="115"/>
      <c r="I252" s="115"/>
    </row>
    <row r="253" spans="2:9" ht="13.5">
      <c r="B253" s="115"/>
      <c r="C253" s="116"/>
      <c r="D253" s="115"/>
      <c r="E253" s="115"/>
      <c r="F253" s="115"/>
      <c r="G253" s="115"/>
      <c r="H253" s="115"/>
      <c r="I253" s="115"/>
    </row>
    <row r="254" spans="2:9" ht="13.5">
      <c r="B254" s="115"/>
      <c r="C254" s="116"/>
      <c r="D254" s="115"/>
      <c r="E254" s="115"/>
      <c r="F254" s="115"/>
      <c r="G254" s="115"/>
      <c r="H254" s="115"/>
      <c r="I254" s="115"/>
    </row>
    <row r="255" spans="2:9" ht="13.5">
      <c r="B255" s="115"/>
      <c r="C255" s="116"/>
      <c r="D255" s="115"/>
      <c r="E255" s="115"/>
      <c r="F255" s="115"/>
      <c r="G255" s="115"/>
      <c r="H255" s="115"/>
      <c r="I255" s="115"/>
    </row>
    <row r="256" spans="2:9" ht="13.5">
      <c r="B256" s="115"/>
      <c r="C256" s="116"/>
      <c r="D256" s="115"/>
      <c r="E256" s="115"/>
      <c r="F256" s="115"/>
      <c r="G256" s="115"/>
      <c r="H256" s="115"/>
      <c r="I256" s="115"/>
    </row>
    <row r="257" spans="2:9" ht="13.5">
      <c r="B257" s="115"/>
      <c r="C257" s="116"/>
      <c r="D257" s="115"/>
      <c r="E257" s="115"/>
      <c r="F257" s="115"/>
      <c r="G257" s="115"/>
      <c r="H257" s="115"/>
      <c r="I257" s="115"/>
    </row>
    <row r="258" spans="2:9" ht="13.5">
      <c r="B258" s="115"/>
      <c r="C258" s="116"/>
      <c r="D258" s="115"/>
      <c r="E258" s="115"/>
      <c r="F258" s="115"/>
      <c r="G258" s="115"/>
      <c r="H258" s="115"/>
      <c r="I258" s="115"/>
    </row>
    <row r="259" spans="2:9" ht="13.5">
      <c r="B259" s="115"/>
      <c r="C259" s="116"/>
      <c r="D259" s="115"/>
      <c r="E259" s="115"/>
      <c r="F259" s="115"/>
      <c r="G259" s="115"/>
      <c r="H259" s="115"/>
      <c r="I259" s="115"/>
    </row>
    <row r="260" spans="2:9" ht="13.5">
      <c r="B260" s="115"/>
      <c r="C260" s="116"/>
      <c r="D260" s="115"/>
      <c r="E260" s="115"/>
      <c r="F260" s="115"/>
      <c r="G260" s="115"/>
      <c r="H260" s="115"/>
      <c r="I260" s="115"/>
    </row>
    <row r="261" spans="2:9" ht="13.5">
      <c r="B261" s="115"/>
      <c r="C261" s="116"/>
      <c r="D261" s="115"/>
      <c r="E261" s="115"/>
      <c r="F261" s="115"/>
      <c r="G261" s="115"/>
      <c r="H261" s="115"/>
      <c r="I261" s="115"/>
    </row>
    <row r="262" spans="2:9" ht="13.5">
      <c r="B262" s="115"/>
      <c r="C262" s="116"/>
      <c r="D262" s="115"/>
      <c r="E262" s="115"/>
      <c r="F262" s="115"/>
      <c r="G262" s="115"/>
      <c r="H262" s="115"/>
      <c r="I262" s="115"/>
    </row>
    <row r="263" spans="2:9" ht="13.5">
      <c r="B263" s="115"/>
      <c r="C263" s="116"/>
      <c r="D263" s="115"/>
      <c r="E263" s="115"/>
      <c r="F263" s="115"/>
      <c r="G263" s="115"/>
      <c r="H263" s="115"/>
      <c r="I263" s="115"/>
    </row>
    <row r="264" spans="2:9" ht="13.5">
      <c r="B264" s="115"/>
      <c r="C264" s="116"/>
      <c r="D264" s="115"/>
      <c r="E264" s="115"/>
      <c r="F264" s="115"/>
      <c r="G264" s="115"/>
      <c r="H264" s="115"/>
      <c r="I264" s="115"/>
    </row>
    <row r="265" spans="2:9" ht="13.5">
      <c r="B265" s="115"/>
      <c r="C265" s="116"/>
      <c r="D265" s="115"/>
      <c r="E265" s="115"/>
      <c r="F265" s="115"/>
      <c r="G265" s="115"/>
      <c r="H265" s="115"/>
      <c r="I265" s="115"/>
    </row>
    <row r="266" spans="2:9" ht="13.5">
      <c r="B266" s="115"/>
      <c r="C266" s="116"/>
      <c r="D266" s="115"/>
      <c r="E266" s="115"/>
      <c r="F266" s="115"/>
      <c r="G266" s="115"/>
      <c r="H266" s="115"/>
      <c r="I266" s="115"/>
    </row>
    <row r="267" spans="2:9" ht="13.5">
      <c r="B267" s="115"/>
      <c r="C267" s="116"/>
      <c r="D267" s="115"/>
      <c r="E267" s="115"/>
      <c r="F267" s="115"/>
      <c r="G267" s="115"/>
      <c r="H267" s="115"/>
      <c r="I267" s="115"/>
    </row>
    <row r="268" spans="2:9" ht="13.5">
      <c r="B268" s="115"/>
      <c r="C268" s="116"/>
      <c r="D268" s="115"/>
      <c r="E268" s="115"/>
      <c r="F268" s="115"/>
      <c r="G268" s="115"/>
      <c r="H268" s="115"/>
      <c r="I268" s="115"/>
    </row>
    <row r="269" spans="2:9" ht="13.5">
      <c r="B269" s="115"/>
      <c r="C269" s="116"/>
      <c r="D269" s="115"/>
      <c r="E269" s="115"/>
      <c r="F269" s="115"/>
      <c r="G269" s="115"/>
      <c r="H269" s="115"/>
      <c r="I269" s="115"/>
    </row>
    <row r="270" spans="2:9" ht="13.5">
      <c r="B270" s="115"/>
      <c r="C270" s="116"/>
      <c r="D270" s="115"/>
      <c r="E270" s="115"/>
      <c r="F270" s="115"/>
      <c r="G270" s="115"/>
      <c r="H270" s="115"/>
      <c r="I270" s="115"/>
    </row>
    <row r="271" spans="2:9" ht="13.5">
      <c r="B271" s="115"/>
      <c r="C271" s="116"/>
      <c r="D271" s="115"/>
      <c r="E271" s="115"/>
      <c r="F271" s="115"/>
      <c r="G271" s="115"/>
      <c r="H271" s="115"/>
      <c r="I271" s="115"/>
    </row>
    <row r="272" spans="2:9" ht="13.5">
      <c r="B272" s="115"/>
      <c r="C272" s="116"/>
      <c r="D272" s="115"/>
      <c r="E272" s="115"/>
      <c r="F272" s="115"/>
      <c r="G272" s="115"/>
      <c r="H272" s="115"/>
      <c r="I272" s="115"/>
    </row>
    <row r="273" spans="2:9" ht="13.5">
      <c r="B273" s="115"/>
      <c r="C273" s="116"/>
      <c r="D273" s="115"/>
      <c r="E273" s="115"/>
      <c r="F273" s="115"/>
      <c r="G273" s="115"/>
      <c r="H273" s="115"/>
      <c r="I273" s="115"/>
    </row>
    <row r="274" spans="2:9" ht="13.5">
      <c r="B274" s="115"/>
      <c r="C274" s="116"/>
      <c r="D274" s="115"/>
      <c r="E274" s="115"/>
      <c r="F274" s="115"/>
      <c r="G274" s="115"/>
      <c r="H274" s="115"/>
      <c r="I274" s="115"/>
    </row>
    <row r="275" spans="2:9" ht="13.5">
      <c r="B275" s="115"/>
      <c r="C275" s="116"/>
      <c r="D275" s="115"/>
      <c r="E275" s="115"/>
      <c r="F275" s="115"/>
      <c r="G275" s="115"/>
      <c r="H275" s="115"/>
      <c r="I275" s="115"/>
    </row>
    <row r="276" spans="2:9" ht="13.5">
      <c r="B276" s="115"/>
      <c r="C276" s="116"/>
      <c r="D276" s="115"/>
      <c r="E276" s="115"/>
      <c r="F276" s="115"/>
      <c r="G276" s="115"/>
      <c r="H276" s="115"/>
      <c r="I276" s="115"/>
    </row>
    <row r="277" spans="2:9" ht="13.5">
      <c r="B277" s="115"/>
      <c r="C277" s="116"/>
      <c r="D277" s="115"/>
      <c r="E277" s="115"/>
      <c r="F277" s="115"/>
      <c r="G277" s="115"/>
      <c r="H277" s="115"/>
      <c r="I277" s="115"/>
    </row>
    <row r="278" spans="2:9" ht="13.5">
      <c r="B278" s="115"/>
      <c r="C278" s="116"/>
      <c r="D278" s="115"/>
      <c r="E278" s="115"/>
      <c r="F278" s="115"/>
      <c r="G278" s="115"/>
      <c r="H278" s="115"/>
      <c r="I278" s="115"/>
    </row>
    <row r="279" spans="2:9" ht="13.5">
      <c r="B279" s="115"/>
      <c r="C279" s="116"/>
      <c r="D279" s="115"/>
      <c r="E279" s="115"/>
      <c r="F279" s="115"/>
      <c r="G279" s="115"/>
      <c r="H279" s="115"/>
      <c r="I279" s="115"/>
    </row>
    <row r="280" spans="2:9" ht="13.5">
      <c r="B280" s="115"/>
      <c r="C280" s="116"/>
      <c r="D280" s="115"/>
      <c r="E280" s="115"/>
      <c r="F280" s="115"/>
      <c r="G280" s="115"/>
      <c r="H280" s="115"/>
      <c r="I280" s="115"/>
    </row>
    <row r="281" spans="2:9" ht="13.5">
      <c r="B281" s="115"/>
      <c r="C281" s="116"/>
      <c r="D281" s="115"/>
      <c r="E281" s="115"/>
      <c r="F281" s="115"/>
      <c r="G281" s="115"/>
      <c r="H281" s="115"/>
      <c r="I281" s="115"/>
    </row>
    <row r="282" spans="2:9" ht="13.5">
      <c r="B282" s="115"/>
      <c r="C282" s="116"/>
      <c r="D282" s="115"/>
      <c r="E282" s="115"/>
      <c r="F282" s="115"/>
      <c r="G282" s="115"/>
      <c r="H282" s="115"/>
      <c r="I282" s="115"/>
    </row>
    <row r="283" spans="2:9" ht="13.5">
      <c r="B283" s="115"/>
      <c r="C283" s="116"/>
      <c r="D283" s="115"/>
      <c r="E283" s="115"/>
      <c r="F283" s="115"/>
      <c r="G283" s="115"/>
      <c r="H283" s="115"/>
      <c r="I283" s="115"/>
    </row>
    <row r="284" spans="2:9" ht="13.5">
      <c r="B284" s="115"/>
      <c r="C284" s="116"/>
      <c r="D284" s="115"/>
      <c r="E284" s="115"/>
      <c r="F284" s="115"/>
      <c r="G284" s="115"/>
      <c r="H284" s="115"/>
      <c r="I284" s="115"/>
    </row>
    <row r="285" spans="2:9" ht="13.5">
      <c r="B285" s="115"/>
      <c r="C285" s="116"/>
      <c r="D285" s="115"/>
      <c r="E285" s="115"/>
      <c r="F285" s="115"/>
      <c r="G285" s="115"/>
      <c r="H285" s="115"/>
      <c r="I285" s="115"/>
    </row>
    <row r="286" spans="2:9" ht="13.5">
      <c r="B286" s="115"/>
      <c r="C286" s="116"/>
      <c r="D286" s="115"/>
      <c r="E286" s="115"/>
      <c r="F286" s="115"/>
      <c r="G286" s="115"/>
      <c r="H286" s="115"/>
      <c r="I286" s="115"/>
    </row>
    <row r="287" spans="2:9" ht="13.5">
      <c r="B287" s="115"/>
      <c r="C287" s="116"/>
      <c r="D287" s="115"/>
      <c r="E287" s="115"/>
      <c r="F287" s="115"/>
      <c r="G287" s="115"/>
      <c r="H287" s="115"/>
      <c r="I287" s="115"/>
    </row>
    <row r="288" spans="2:9" ht="13.5">
      <c r="B288" s="115"/>
      <c r="C288" s="116"/>
      <c r="D288" s="115"/>
      <c r="E288" s="115"/>
      <c r="F288" s="115"/>
      <c r="G288" s="115"/>
      <c r="H288" s="115"/>
      <c r="I288" s="115"/>
    </row>
  </sheetData>
  <mergeCells count="16">
    <mergeCell ref="B7:C7"/>
    <mergeCell ref="B12:C12"/>
    <mergeCell ref="B19:C19"/>
    <mergeCell ref="B21:C21"/>
    <mergeCell ref="B22:C22"/>
    <mergeCell ref="B23:C23"/>
    <mergeCell ref="B30:C30"/>
    <mergeCell ref="B35:C35"/>
    <mergeCell ref="B42:C42"/>
    <mergeCell ref="B44:C44"/>
    <mergeCell ref="B45:C45"/>
    <mergeCell ref="B53:C53"/>
    <mergeCell ref="B61:C61"/>
    <mergeCell ref="B69:C69"/>
    <mergeCell ref="B77:C77"/>
    <mergeCell ref="B83:C8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Woolmark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Naoko Takahashi</dc:creator>
  <cp:keywords/>
  <dc:description/>
  <cp:lastModifiedBy>ＪＡＴＲＡ</cp:lastModifiedBy>
  <cp:lastPrinted>2008-03-10T07:25:18Z</cp:lastPrinted>
  <dcterms:created xsi:type="dcterms:W3CDTF">2004-04-13T02:10:46Z</dcterms:created>
  <dcterms:modified xsi:type="dcterms:W3CDTF">2010-11-17T02:59:22Z</dcterms:modified>
  <cp:category/>
  <cp:version/>
  <cp:contentType/>
  <cp:contentStatus/>
</cp:coreProperties>
</file>