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7485" windowHeight="6315" firstSheet="3" activeTab="5"/>
  </bookViews>
  <sheets>
    <sheet name="世界の羊頭数" sheetId="1" r:id="rId1"/>
    <sheet name="世界の原毛生産量" sheetId="2" r:id="rId2"/>
    <sheet name="世界の獣毛生産量" sheetId="3" r:id="rId3"/>
    <sheet name="新毛の需要" sheetId="4" r:id="rId4"/>
    <sheet name="毛原料の輸入" sheetId="5" r:id="rId5"/>
    <sheet name="毛糸の貿易" sheetId="6" r:id="rId6"/>
    <sheet name="毛織物の貿易" sheetId="7" r:id="rId7"/>
    <sheet name="毛製二次製品の貿易" sheetId="8" r:id="rId8"/>
  </sheets>
  <definedNames>
    <definedName name="_Order1" hidden="1">0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<sst xmlns="http://schemas.openxmlformats.org/spreadsheetml/2006/main" count="358" uniqueCount="258">
  <si>
    <t>　世　界　の　羊　頭　数</t>
  </si>
  <si>
    <t>単位：千頭</t>
  </si>
  <si>
    <t>中国</t>
  </si>
  <si>
    <t>旧ソビエト連邦</t>
  </si>
  <si>
    <t>n/a</t>
  </si>
  <si>
    <t>バルト３国</t>
  </si>
  <si>
    <t>英国</t>
  </si>
  <si>
    <t>南アフリカ</t>
  </si>
  <si>
    <t>イエメン共和国</t>
  </si>
  <si>
    <t>その他</t>
  </si>
  <si>
    <t>計</t>
  </si>
  <si>
    <t>単位：トン</t>
  </si>
  <si>
    <t>新毛の需要</t>
  </si>
  <si>
    <r>
      <t xml:space="preserve">1) </t>
    </r>
    <r>
      <rPr>
        <b/>
        <sz val="14"/>
        <rFont val="ＭＳ Ｐゴシック"/>
        <family val="3"/>
      </rPr>
      <t>　日本及び主要国の国内新毛需要量：　紡績段階</t>
    </r>
  </si>
  <si>
    <t>単位：百万キロ（洗上換算量）</t>
  </si>
  <si>
    <t>インド</t>
  </si>
  <si>
    <t>イタリア</t>
  </si>
  <si>
    <t>トルコ</t>
  </si>
  <si>
    <t>イラン</t>
  </si>
  <si>
    <t>日本</t>
  </si>
  <si>
    <t>ドイツ</t>
  </si>
  <si>
    <t>ニュージーランド</t>
  </si>
  <si>
    <t>スーダン</t>
  </si>
  <si>
    <t>世界合計</t>
  </si>
  <si>
    <t>注）「国内新毛需要量：紡績段階」＝</t>
  </si>
  <si>
    <r>
      <t xml:space="preserve">国内産毛量
</t>
    </r>
    <r>
      <rPr>
        <sz val="10"/>
        <rFont val="Arial"/>
        <family val="2"/>
      </rPr>
      <t xml:space="preserve"> + </t>
    </r>
    <r>
      <rPr>
        <sz val="10"/>
        <rFont val="ＭＳ Ｐゴシック"/>
        <family val="3"/>
      </rPr>
      <t xml:space="preserve">原毛・トップ・ノイル・スライバー輸入量
</t>
    </r>
    <r>
      <rPr>
        <sz val="10"/>
        <rFont val="Arial"/>
        <family val="2"/>
      </rPr>
      <t xml:space="preserve"> - </t>
    </r>
    <r>
      <rPr>
        <sz val="10"/>
        <rFont val="ＭＳ Ｐゴシック"/>
        <family val="3"/>
      </rPr>
      <t>原毛・トップ・ノイル・スライバー輸出量</t>
    </r>
  </si>
  <si>
    <t>出所：　ＡＷＩ</t>
  </si>
  <si>
    <r>
      <t>２</t>
    </r>
    <r>
      <rPr>
        <b/>
        <sz val="12"/>
        <rFont val="Arial"/>
        <family val="2"/>
      </rPr>
      <t xml:space="preserve">) </t>
    </r>
    <r>
      <rPr>
        <b/>
        <sz val="12"/>
        <rFont val="ＭＳ Ｐゴシック"/>
        <family val="3"/>
      </rPr>
      <t>日本及び主要国の国内新毛需要量：二次製品製造（縫製・編み立て）段階</t>
    </r>
  </si>
  <si>
    <t>韓国</t>
  </si>
  <si>
    <t>ドイツ</t>
  </si>
  <si>
    <t>パキスタン</t>
  </si>
  <si>
    <t>注）「国内新毛需要量：二次製品製造段階」＝</t>
  </si>
  <si>
    <r>
      <t xml:space="preserve">国内産毛量
</t>
    </r>
    <r>
      <rPr>
        <sz val="9"/>
        <rFont val="Arial"/>
        <family val="2"/>
      </rPr>
      <t xml:space="preserve"> + </t>
    </r>
    <r>
      <rPr>
        <sz val="9"/>
        <rFont val="ＭＳ Ｐゴシック"/>
        <family val="3"/>
      </rPr>
      <t>原毛・トップ・ノイル・スライバー輸入量</t>
    </r>
    <r>
      <rPr>
        <sz val="9"/>
        <rFont val="Arial"/>
        <family val="2"/>
      </rPr>
      <t>-</t>
    </r>
    <r>
      <rPr>
        <sz val="9"/>
        <rFont val="ＭＳ Ｐゴシック"/>
        <family val="3"/>
      </rPr>
      <t xml:space="preserve">同輸出量
</t>
    </r>
    <r>
      <rPr>
        <sz val="9"/>
        <rFont val="Arial"/>
        <family val="2"/>
      </rPr>
      <t xml:space="preserve"> + </t>
    </r>
    <r>
      <rPr>
        <sz val="9"/>
        <rFont val="ＭＳ Ｐゴシック"/>
        <family val="3"/>
      </rPr>
      <t>毛糸・毛織物輸入量　</t>
    </r>
    <r>
      <rPr>
        <sz val="9"/>
        <rFont val="Arial"/>
        <family val="2"/>
      </rPr>
      <t>-</t>
    </r>
    <r>
      <rPr>
        <sz val="9"/>
        <rFont val="ＭＳ Ｐゴシック"/>
        <family val="3"/>
      </rPr>
      <t>　同輸出量</t>
    </r>
  </si>
  <si>
    <t>出所：　AWI</t>
  </si>
  <si>
    <r>
      <t>３）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日本及び主要国の国内新毛需要量：　最終製品（小売り）段階</t>
    </r>
  </si>
  <si>
    <t>アメリカ</t>
  </si>
  <si>
    <t>オーストラリア</t>
  </si>
  <si>
    <t>　　　注）「国内新毛需要量：最終製品段階」＝</t>
  </si>
  <si>
    <r>
      <t xml:space="preserve">国内産毛量
</t>
    </r>
    <r>
      <rPr>
        <sz val="9"/>
        <rFont val="Arial"/>
        <family val="2"/>
      </rPr>
      <t xml:space="preserve"> + </t>
    </r>
    <r>
      <rPr>
        <sz val="9"/>
        <rFont val="ＭＳ Ｐゴシック"/>
        <family val="3"/>
      </rPr>
      <t>原毛・トップ・ノイル・スライバー輸入量　</t>
    </r>
    <r>
      <rPr>
        <sz val="9"/>
        <rFont val="Arial"/>
        <family val="2"/>
      </rPr>
      <t>-</t>
    </r>
    <r>
      <rPr>
        <sz val="9"/>
        <rFont val="ＭＳ Ｐゴシック"/>
        <family val="3"/>
      </rPr>
      <t xml:space="preserve">　同輸出量
</t>
    </r>
    <r>
      <rPr>
        <sz val="9"/>
        <rFont val="Arial"/>
        <family val="2"/>
      </rPr>
      <t xml:space="preserve"> + </t>
    </r>
    <r>
      <rPr>
        <sz val="9"/>
        <rFont val="ＭＳ Ｐゴシック"/>
        <family val="3"/>
      </rPr>
      <t>毛糸・毛織物輸入量　</t>
    </r>
    <r>
      <rPr>
        <sz val="9"/>
        <rFont val="Arial"/>
        <family val="2"/>
      </rPr>
      <t>-</t>
    </r>
    <r>
      <rPr>
        <sz val="9"/>
        <rFont val="ＭＳ Ｐゴシック"/>
        <family val="3"/>
      </rPr>
      <t xml:space="preserve">　同輸出量
</t>
    </r>
    <r>
      <rPr>
        <sz val="9"/>
        <rFont val="Arial"/>
        <family val="2"/>
      </rPr>
      <t xml:space="preserve"> + </t>
    </r>
    <r>
      <rPr>
        <sz val="9"/>
        <rFont val="ＭＳ Ｐゴシック"/>
        <family val="3"/>
      </rPr>
      <t>毛製二次製品輸入量　</t>
    </r>
    <r>
      <rPr>
        <sz val="9"/>
        <rFont val="Arial"/>
        <family val="2"/>
      </rPr>
      <t>-</t>
    </r>
    <r>
      <rPr>
        <sz val="9"/>
        <rFont val="ＭＳ Ｐゴシック"/>
        <family val="3"/>
      </rPr>
      <t>　同輸出量</t>
    </r>
  </si>
  <si>
    <t>毛　原　料　の　輸　入</t>
  </si>
  <si>
    <r>
      <t xml:space="preserve">1) </t>
    </r>
    <r>
      <rPr>
        <sz val="14"/>
        <rFont val="ＭＳ Ｐゴシック"/>
        <family val="3"/>
      </rPr>
      <t>　形態別羊毛輸入</t>
    </r>
  </si>
  <si>
    <t>構成比</t>
  </si>
  <si>
    <t>脂付羊毛</t>
  </si>
  <si>
    <t>洗上羊毛</t>
  </si>
  <si>
    <t>ウールトップ</t>
  </si>
  <si>
    <t>その他</t>
  </si>
  <si>
    <t>その他</t>
  </si>
  <si>
    <t>計</t>
  </si>
  <si>
    <t>計</t>
  </si>
  <si>
    <t>出所：財務省「貿易統計」、AWI</t>
  </si>
  <si>
    <r>
      <t xml:space="preserve">2) </t>
    </r>
    <r>
      <rPr>
        <sz val="14"/>
        <rFont val="ＭＳ Ｐゴシック"/>
        <family val="3"/>
      </rPr>
      <t>　原産国別羊毛輸入</t>
    </r>
    <r>
      <rPr>
        <vertAlign val="superscript"/>
        <sz val="14"/>
        <rFont val="Arial"/>
        <family val="2"/>
      </rPr>
      <t>*</t>
    </r>
  </si>
  <si>
    <t>ニュージーランド</t>
  </si>
  <si>
    <t>オーストラリア</t>
  </si>
  <si>
    <r>
      <t>台 湾</t>
    </r>
    <r>
      <rPr>
        <vertAlign val="superscript"/>
        <sz val="12"/>
        <rFont val="ＭＳ Ｐゴシック"/>
        <family val="3"/>
      </rPr>
      <t xml:space="preserve"> </t>
    </r>
  </si>
  <si>
    <t>マレーシア</t>
  </si>
  <si>
    <r>
      <t xml:space="preserve">中 国 </t>
    </r>
    <r>
      <rPr>
        <vertAlign val="superscript"/>
        <sz val="12"/>
        <rFont val="ＭＳ Ｐゴシック"/>
        <family val="3"/>
      </rPr>
      <t>**</t>
    </r>
  </si>
  <si>
    <t xml:space="preserve"> - </t>
  </si>
  <si>
    <t>イギリス</t>
  </si>
  <si>
    <t>ウルグアイ</t>
  </si>
  <si>
    <t>フランス</t>
  </si>
  <si>
    <r>
      <t>タ イ</t>
    </r>
    <r>
      <rPr>
        <vertAlign val="superscript"/>
        <sz val="12"/>
        <rFont val="ＭＳ Ｐゴシック"/>
        <family val="3"/>
      </rPr>
      <t xml:space="preserve"> </t>
    </r>
  </si>
  <si>
    <r>
      <t xml:space="preserve">   * </t>
    </r>
    <r>
      <rPr>
        <sz val="10"/>
        <rFont val="ＭＳ Ｐゴシック"/>
        <family val="3"/>
      </rPr>
      <t>脂付羊毛、洗上羊毛、トップの合計</t>
    </r>
  </si>
  <si>
    <r>
      <t xml:space="preserve"> ** </t>
    </r>
    <r>
      <rPr>
        <sz val="10"/>
        <rFont val="Arial"/>
        <family val="2"/>
      </rPr>
      <t>95</t>
    </r>
    <r>
      <rPr>
        <sz val="10"/>
        <rFont val="ＭＳ Ｐゴシック"/>
        <family val="3"/>
      </rPr>
      <t>年の中国は「その他」に含む。</t>
    </r>
  </si>
  <si>
    <t>出所：　財務省「貿易統計」、AWI</t>
  </si>
  <si>
    <r>
      <t>3) 　</t>
    </r>
    <r>
      <rPr>
        <sz val="14"/>
        <rFont val="ＭＳ Ｐゴシック"/>
        <family val="3"/>
      </rPr>
      <t>日本及び世界の主要輸入国による羊毛の輸入</t>
    </r>
  </si>
  <si>
    <t>単位：百万キロ（実重量）</t>
  </si>
  <si>
    <t>構成比</t>
  </si>
  <si>
    <t>中国</t>
  </si>
  <si>
    <t>インド</t>
  </si>
  <si>
    <t>イタリア</t>
  </si>
  <si>
    <t>ドイツ</t>
  </si>
  <si>
    <t>イギリス</t>
  </si>
  <si>
    <t>ベルギー</t>
  </si>
  <si>
    <t>トルコ</t>
  </si>
  <si>
    <t>チェコ</t>
  </si>
  <si>
    <t>旧ソビエト</t>
  </si>
  <si>
    <t>台湾</t>
  </si>
  <si>
    <t>日本</t>
  </si>
  <si>
    <t>出所：　AWI,  IWTO"WTO Market Information 2008"</t>
  </si>
  <si>
    <r>
      <t>　</t>
    </r>
    <r>
      <rPr>
        <sz val="18"/>
        <rFont val="ＭＳ Ｐゴシック"/>
        <family val="3"/>
      </rPr>
      <t>毛　糸　の　貿　易</t>
    </r>
  </si>
  <si>
    <t>1) 　毛糸の国別輸入</t>
  </si>
  <si>
    <t>単位：トン</t>
  </si>
  <si>
    <t>シェア％</t>
  </si>
  <si>
    <t>中国</t>
  </si>
  <si>
    <t>マレーシア</t>
  </si>
  <si>
    <t>台湾</t>
  </si>
  <si>
    <t>タイ</t>
  </si>
  <si>
    <t>ペルー</t>
  </si>
  <si>
    <t>その他</t>
  </si>
  <si>
    <t>計</t>
  </si>
  <si>
    <t>出所：　財務省「貿易統計」</t>
  </si>
  <si>
    <t>2)  毛糸の国別輸出</t>
  </si>
  <si>
    <t>香港</t>
  </si>
  <si>
    <t>アメリカ合衆国</t>
  </si>
  <si>
    <t>韓国</t>
  </si>
  <si>
    <t>　毛　織　物　の　貿　易</t>
  </si>
  <si>
    <r>
      <t xml:space="preserve">1) </t>
    </r>
    <r>
      <rPr>
        <sz val="14"/>
        <rFont val="ＭＳ Ｐゴシック"/>
        <family val="3"/>
      </rPr>
      <t>　毛織物</t>
    </r>
    <r>
      <rPr>
        <vertAlign val="superscript"/>
        <sz val="14"/>
        <rFont val="Arial"/>
        <family val="2"/>
      </rPr>
      <t>*</t>
    </r>
    <r>
      <rPr>
        <sz val="14"/>
        <rFont val="ＭＳ Ｐゴシック"/>
        <family val="3"/>
      </rPr>
      <t>の国別輸入</t>
    </r>
  </si>
  <si>
    <t>単位：千㎡</t>
  </si>
  <si>
    <t>シェア％</t>
  </si>
  <si>
    <t>シェア％</t>
  </si>
  <si>
    <t>中国</t>
  </si>
  <si>
    <t>イタリア</t>
  </si>
  <si>
    <t>イギリス</t>
  </si>
  <si>
    <t>トルコ</t>
  </si>
  <si>
    <t>フランス</t>
  </si>
  <si>
    <t>韓国</t>
  </si>
  <si>
    <t>スペイン</t>
  </si>
  <si>
    <t>ドイツ</t>
  </si>
  <si>
    <t xml:space="preserve"> 　注：　*梳毛織物、紡毛織物の合計。（パイル織物、芯地を除く。）</t>
  </si>
  <si>
    <t>出所：　財務省「貿易統計」</t>
  </si>
  <si>
    <r>
      <t xml:space="preserve">2)  </t>
    </r>
    <r>
      <rPr>
        <sz val="14"/>
        <rFont val="ＭＳ Ｐゴシック"/>
        <family val="3"/>
      </rPr>
      <t>毛織物</t>
    </r>
    <r>
      <rPr>
        <vertAlign val="superscript"/>
        <sz val="14"/>
        <rFont val="Arial"/>
        <family val="2"/>
      </rPr>
      <t>*</t>
    </r>
    <r>
      <rPr>
        <sz val="14"/>
        <rFont val="ＭＳ Ｐゴシック"/>
        <family val="3"/>
      </rPr>
      <t>の国別輸出</t>
    </r>
  </si>
  <si>
    <t>香港</t>
  </si>
  <si>
    <t>ベトナム</t>
  </si>
  <si>
    <t>台湾</t>
  </si>
  <si>
    <t>フィリピン</t>
  </si>
  <si>
    <t>ミャンマー</t>
  </si>
  <si>
    <t>-</t>
  </si>
  <si>
    <t>北朝鮮</t>
  </si>
  <si>
    <t>　毛　製　二　次　製　品　の　貿　易</t>
  </si>
  <si>
    <r>
      <t xml:space="preserve">1) </t>
    </r>
    <r>
      <rPr>
        <sz val="14"/>
        <rFont val="ＭＳ Ｐゴシック"/>
        <family val="3"/>
      </rPr>
      <t>　毛製二次製品の輸入</t>
    </r>
  </si>
  <si>
    <t>単位：千着</t>
  </si>
  <si>
    <t>男子用外衣 計</t>
  </si>
  <si>
    <t>　オーバーコート</t>
  </si>
  <si>
    <t>　スーツ</t>
  </si>
  <si>
    <t>　ズボン</t>
  </si>
  <si>
    <t>　ジャケット</t>
  </si>
  <si>
    <t>女子用外衣 計</t>
  </si>
  <si>
    <t>　オーバーコート</t>
  </si>
  <si>
    <t>　スーツ</t>
  </si>
  <si>
    <t>　ドレス</t>
  </si>
  <si>
    <t>　ドレス</t>
  </si>
  <si>
    <t>　スカート</t>
  </si>
  <si>
    <t>　スカート</t>
  </si>
  <si>
    <t>　ズボン</t>
  </si>
  <si>
    <t>　ジャケット</t>
  </si>
  <si>
    <t>ニット外衣 計</t>
  </si>
  <si>
    <t>　セーター類</t>
  </si>
  <si>
    <t>マフラー・ショール　(千枚）</t>
  </si>
  <si>
    <t>カーペット　(千㎡）</t>
  </si>
  <si>
    <t>毛布・ひざ掛け　（千枚）</t>
  </si>
  <si>
    <r>
      <t xml:space="preserve">2)  </t>
    </r>
    <r>
      <rPr>
        <sz val="14"/>
        <rFont val="ＭＳ Ｐゴシック"/>
        <family val="3"/>
      </rPr>
      <t>毛製二次製品の輸出</t>
    </r>
  </si>
  <si>
    <r>
      <t xml:space="preserve">3) </t>
    </r>
    <r>
      <rPr>
        <sz val="14"/>
        <rFont val="ＭＳ Ｐゴシック"/>
        <family val="3"/>
      </rPr>
      <t>　毛製二次製品の国別輸入</t>
    </r>
  </si>
  <si>
    <r>
      <t>男子用外衣</t>
    </r>
    <r>
      <rPr>
        <sz val="12"/>
        <rFont val="ＭＳ Ｐゴシック"/>
        <family val="3"/>
      </rPr>
      <t xml:space="preserve"> 計</t>
    </r>
  </si>
  <si>
    <t>　中　国</t>
  </si>
  <si>
    <t>　ミャンマー</t>
  </si>
  <si>
    <r>
      <t>　</t>
    </r>
    <r>
      <rPr>
        <sz val="12"/>
        <rFont val="Arial"/>
        <family val="2"/>
      </rPr>
      <t>-</t>
    </r>
  </si>
  <si>
    <t>　ベトナム</t>
  </si>
  <si>
    <t>　フィリピン</t>
  </si>
  <si>
    <t>　イタリア</t>
  </si>
  <si>
    <t>　インド</t>
  </si>
  <si>
    <t>　北朝鮮</t>
  </si>
  <si>
    <r>
      <t>女子用外衣</t>
    </r>
    <r>
      <rPr>
        <sz val="12"/>
        <rFont val="ＭＳ Ｐゴシック"/>
        <family val="3"/>
      </rPr>
      <t xml:space="preserve"> 計</t>
    </r>
  </si>
  <si>
    <t>　イタリア</t>
  </si>
  <si>
    <t>　ベトナム</t>
  </si>
  <si>
    <t>　フィリピン</t>
  </si>
  <si>
    <t>　韓　国</t>
  </si>
  <si>
    <t>　インド</t>
  </si>
  <si>
    <t>　フランス</t>
  </si>
  <si>
    <t>セーター・カーディガン</t>
  </si>
  <si>
    <t>　香　港</t>
  </si>
  <si>
    <t>　イギリス</t>
  </si>
  <si>
    <t>　タ　イ</t>
  </si>
  <si>
    <t>　ベルギー</t>
  </si>
  <si>
    <t>　パキスタン</t>
  </si>
  <si>
    <t>　イラン</t>
  </si>
  <si>
    <t>　ルーマニア</t>
  </si>
  <si>
    <t>　ポルトガル</t>
  </si>
  <si>
    <t xml:space="preserve">      2009P</t>
  </si>
  <si>
    <t>ロシア</t>
  </si>
  <si>
    <t>トルクメニスタン</t>
  </si>
  <si>
    <t>カザフスタン</t>
  </si>
  <si>
    <t>ウズベキスタン</t>
  </si>
  <si>
    <t>オーストラリア</t>
  </si>
  <si>
    <t>インド</t>
  </si>
  <si>
    <t>イラン</t>
  </si>
  <si>
    <t>スーダン</t>
  </si>
  <si>
    <t>ナイジェリア</t>
  </si>
  <si>
    <t>ニュージーランド</t>
  </si>
  <si>
    <t>パキスタン</t>
  </si>
  <si>
    <t>エチオピア</t>
  </si>
  <si>
    <t>トルコ</t>
  </si>
  <si>
    <t>シリア</t>
  </si>
  <si>
    <t>スペイン</t>
  </si>
  <si>
    <t>アルジェリア</t>
  </si>
  <si>
    <t>モンゴル</t>
  </si>
  <si>
    <t>モロッコ</t>
  </si>
  <si>
    <t>ブラジル</t>
  </si>
  <si>
    <t>ペルー</t>
  </si>
  <si>
    <t>ソマリア</t>
  </si>
  <si>
    <t>アルゼンチン</t>
  </si>
  <si>
    <t>アフガニスタン</t>
  </si>
  <si>
    <t>インドネシア</t>
  </si>
  <si>
    <t>ケニア</t>
  </si>
  <si>
    <t>ボリビア</t>
  </si>
  <si>
    <t>マリ</t>
  </si>
  <si>
    <t>ギリシャ</t>
  </si>
  <si>
    <t>ルーマニア</t>
  </si>
  <si>
    <t>モーリタニア</t>
  </si>
  <si>
    <t>ウルグアイ</t>
  </si>
  <si>
    <t>イタリア</t>
  </si>
  <si>
    <t>フランス</t>
  </si>
  <si>
    <t>メキシコ</t>
  </si>
  <si>
    <t>ブルキナファソ</t>
  </si>
  <si>
    <t>チュニジア</t>
  </si>
  <si>
    <t>注：2009(p)は暫定値。</t>
  </si>
  <si>
    <t>出所:[IWTO Market Information 2010]より転載。 （原典出所：FAO, Australian Wool Innovation）</t>
  </si>
  <si>
    <t>　世　界　の　原　毛　生　産　量　（クリーン換算）</t>
  </si>
  <si>
    <t xml:space="preserve"> </t>
  </si>
  <si>
    <t xml:space="preserve">      2009P</t>
  </si>
  <si>
    <r>
      <t>オーストラリア</t>
    </r>
    <r>
      <rPr>
        <sz val="11"/>
        <rFont val="ＭＳ Ｐゴシック"/>
        <family val="0"/>
      </rPr>
      <t>*</t>
    </r>
  </si>
  <si>
    <r>
      <t>ニュージーランド</t>
    </r>
    <r>
      <rPr>
        <sz val="11"/>
        <rFont val="ＭＳ Ｐゴシック"/>
        <family val="0"/>
      </rPr>
      <t>*</t>
    </r>
  </si>
  <si>
    <t>アゼルバイジャン</t>
  </si>
  <si>
    <t>キルギスタン</t>
  </si>
  <si>
    <t>その他CIS諸国</t>
  </si>
  <si>
    <t>インド</t>
  </si>
  <si>
    <t>アルゼンチン*</t>
  </si>
  <si>
    <t>イラン</t>
  </si>
  <si>
    <t>南アフリカ*</t>
  </si>
  <si>
    <t>ウルグアイ*</t>
  </si>
  <si>
    <t>スーダン</t>
  </si>
  <si>
    <t>トルコ</t>
  </si>
  <si>
    <t>パキスタン</t>
  </si>
  <si>
    <t>シリア</t>
  </si>
  <si>
    <t>モロッコ</t>
  </si>
  <si>
    <t>スペイン</t>
  </si>
  <si>
    <t>モンゴル</t>
  </si>
  <si>
    <t>フランス</t>
  </si>
  <si>
    <t>アルジェリア</t>
  </si>
  <si>
    <t>米国</t>
  </si>
  <si>
    <t>ブラジル</t>
  </si>
  <si>
    <t>ルーマニア</t>
  </si>
  <si>
    <t>アイルランド</t>
  </si>
  <si>
    <t>ペルー</t>
  </si>
  <si>
    <t>チリー</t>
  </si>
  <si>
    <t>エチオピア</t>
  </si>
  <si>
    <t>ポルトガル</t>
  </si>
  <si>
    <t>アフガニスタン</t>
  </si>
  <si>
    <t>ギリシャ</t>
  </si>
  <si>
    <t>注：*</t>
  </si>
  <si>
    <t>（2009P=2008/09)</t>
  </si>
  <si>
    <t>出所：IWTO Market Information 2009</t>
  </si>
  <si>
    <t>「シーズン単位」</t>
  </si>
  <si>
    <t>　世界の獣毛生産（脂付き重量）</t>
  </si>
  <si>
    <t xml:space="preserve">      2009P</t>
  </si>
  <si>
    <t>アルパカ</t>
  </si>
  <si>
    <t>アンゴララビット</t>
  </si>
  <si>
    <t>キャメルヘアー</t>
  </si>
  <si>
    <t>カシミア</t>
  </si>
  <si>
    <t>グアナコ</t>
  </si>
  <si>
    <t xml:space="preserve">           na</t>
  </si>
  <si>
    <t xml:space="preserve">            na</t>
  </si>
  <si>
    <t>リャマ</t>
  </si>
  <si>
    <t>モヘア</t>
  </si>
  <si>
    <t>ヴィキューナ</t>
  </si>
  <si>
    <t>ヤクヘア</t>
  </si>
  <si>
    <t>合計</t>
  </si>
  <si>
    <t>出所：中国統計年報、モヘアサウスアフリカ、ザ・ウールマーク・カンパニー、ポイメラ・アナリシス＆デルタ</t>
  </si>
  <si>
    <t>　　　コンサルタンツ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</si>
</sst>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_ ;[Red]\-#,##0.0\ "/>
    <numFmt numFmtId="187" formatCode="0_ "/>
    <numFmt numFmtId="188" formatCode="0.0_);[Red]\(0.0\)"/>
    <numFmt numFmtId="189" formatCode="#,##0.0_ "/>
    <numFmt numFmtId="190" formatCode="#,##0_ "/>
    <numFmt numFmtId="191" formatCode="0.0000_ "/>
    <numFmt numFmtId="192" formatCode="0.000_ "/>
    <numFmt numFmtId="193" formatCode="0.0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_);[Red]\(0\)"/>
  </numFmts>
  <fonts count="42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Osaka"/>
      <family val="3"/>
    </font>
    <font>
      <sz val="7"/>
      <name val="ＭＳ Ｐ明朝"/>
      <family val="1"/>
    </font>
    <font>
      <sz val="14"/>
      <name val="Arial"/>
      <family val="2"/>
    </font>
    <font>
      <sz val="12"/>
      <name val="ＭＳ ゴシック"/>
      <family val="3"/>
    </font>
    <font>
      <sz val="11"/>
      <name val="Arial"/>
      <family val="2"/>
    </font>
    <font>
      <sz val="11"/>
      <name val="ＭＳ ゴシック"/>
      <family val="3"/>
    </font>
    <font>
      <i/>
      <sz val="11"/>
      <name val="ＭＳ ゴシック"/>
      <family val="3"/>
    </font>
    <font>
      <i/>
      <sz val="11"/>
      <name val="Arial"/>
      <family val="2"/>
    </font>
    <font>
      <b/>
      <sz val="11"/>
      <name val="Arial"/>
      <family val="2"/>
    </font>
    <font>
      <sz val="9"/>
      <name val="ＭＳ ゴシック"/>
      <family val="3"/>
    </font>
    <font>
      <sz val="11"/>
      <name val="ＨＧ丸ゴシックM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i/>
      <sz val="10"/>
      <name val="Arial"/>
      <family val="2"/>
    </font>
    <font>
      <b/>
      <sz val="10"/>
      <name val="ＭＳ Ｐゴシック"/>
      <family val="3"/>
    </font>
    <font>
      <b/>
      <sz val="10"/>
      <name val="Arial"/>
      <family val="2"/>
    </font>
    <font>
      <sz val="10"/>
      <name val="ＭＳ ゴシック"/>
      <family val="3"/>
    </font>
    <font>
      <u val="single"/>
      <sz val="10"/>
      <color indexed="12"/>
      <name val="Arial MT"/>
      <family val="2"/>
    </font>
    <font>
      <sz val="10"/>
      <name val="Arial"/>
      <family val="2"/>
    </font>
    <font>
      <u val="single"/>
      <sz val="10"/>
      <color indexed="20"/>
      <name val="Arial MT"/>
      <family val="2"/>
    </font>
    <font>
      <sz val="16"/>
      <name val="ＭＳ Ｐゴシック"/>
      <family val="3"/>
    </font>
    <font>
      <sz val="16"/>
      <name val="Arial"/>
      <family val="2"/>
    </font>
    <font>
      <b/>
      <sz val="14"/>
      <name val="Arial"/>
      <family val="2"/>
    </font>
    <font>
      <sz val="14"/>
      <name val="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Arial"/>
      <family val="2"/>
    </font>
    <font>
      <b/>
      <sz val="12"/>
      <name val="ＭＳ Ｐゴシック"/>
      <family val="3"/>
    </font>
    <font>
      <b/>
      <sz val="12"/>
      <name val="Arial"/>
      <family val="2"/>
    </font>
    <font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sz val="12"/>
      <name val="明朝"/>
      <family val="1"/>
    </font>
    <font>
      <vertAlign val="superscript"/>
      <sz val="14"/>
      <name val="Arial"/>
      <family val="2"/>
    </font>
    <font>
      <vertAlign val="superscript"/>
      <sz val="12"/>
      <name val="ＭＳ Ｐゴシック"/>
      <family val="3"/>
    </font>
    <font>
      <sz val="10"/>
      <name val="明朝"/>
      <family val="1"/>
    </font>
    <font>
      <sz val="18"/>
      <name val="ＭＳ Ｐゴシック"/>
      <family val="3"/>
    </font>
    <font>
      <sz val="2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right"/>
      <protection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4" fillId="0" borderId="0" xfId="0" applyFont="1" applyAlignment="1">
      <alignment horizontal="right"/>
    </xf>
    <xf numFmtId="0" fontId="0" fillId="0" borderId="1" xfId="0" applyBorder="1" applyAlignment="1">
      <alignment/>
    </xf>
    <xf numFmtId="38" fontId="13" fillId="0" borderId="0" xfId="24" applyNumberFormat="1" applyFont="1">
      <alignment/>
      <protection/>
    </xf>
    <xf numFmtId="1" fontId="13" fillId="0" borderId="0" xfId="24" applyNumberFormat="1" applyFont="1">
      <alignment/>
      <protection/>
    </xf>
    <xf numFmtId="0" fontId="21" fillId="0" borderId="0" xfId="26">
      <alignment/>
      <protection/>
    </xf>
    <xf numFmtId="0" fontId="25" fillId="0" borderId="0" xfId="23" applyFont="1" applyAlignment="1" quotePrefix="1">
      <alignment horizontal="left"/>
      <protection/>
    </xf>
    <xf numFmtId="0" fontId="28" fillId="0" borderId="0" xfId="21" applyFont="1" applyAlignment="1">
      <alignment horizontal="right"/>
      <protection/>
    </xf>
    <xf numFmtId="182" fontId="7" fillId="0" borderId="2" xfId="22" applyNumberFormat="1" applyFont="1" applyBorder="1">
      <alignment/>
      <protection/>
    </xf>
    <xf numFmtId="0" fontId="7" fillId="0" borderId="0" xfId="26" applyFont="1">
      <alignment/>
      <protection/>
    </xf>
    <xf numFmtId="0" fontId="19" fillId="0" borderId="0" xfId="23" applyFont="1" applyAlignment="1">
      <alignment/>
      <protection/>
    </xf>
    <xf numFmtId="0" fontId="29" fillId="0" borderId="0" xfId="26" applyFont="1">
      <alignment/>
      <protection/>
    </xf>
    <xf numFmtId="0" fontId="14" fillId="0" borderId="0" xfId="21" applyFont="1">
      <alignment/>
      <protection/>
    </xf>
    <xf numFmtId="0" fontId="30" fillId="0" borderId="0" xfId="21" applyFont="1" applyAlignment="1" quotePrefix="1">
      <alignment horizontal="left"/>
      <protection/>
    </xf>
    <xf numFmtId="0" fontId="12" fillId="0" borderId="0" xfId="23" applyFont="1" applyAlignment="1">
      <alignment/>
      <protection/>
    </xf>
    <xf numFmtId="0" fontId="27" fillId="0" borderId="0" xfId="21" applyFont="1" applyAlignment="1" quotePrefix="1">
      <alignment horizontal="left"/>
      <protection/>
    </xf>
    <xf numFmtId="0" fontId="32" fillId="0" borderId="0" xfId="23" applyFont="1" applyAlignment="1">
      <alignment/>
      <protection/>
    </xf>
    <xf numFmtId="0" fontId="21" fillId="0" borderId="0" xfId="26" applyFont="1">
      <alignment/>
      <protection/>
    </xf>
    <xf numFmtId="0" fontId="0" fillId="0" borderId="0" xfId="29" applyFill="1" applyAlignment="1">
      <alignment vertical="center"/>
      <protection/>
    </xf>
    <xf numFmtId="0" fontId="0" fillId="0" borderId="0" xfId="29">
      <alignment vertical="center"/>
      <protection/>
    </xf>
    <xf numFmtId="0" fontId="5" fillId="0" borderId="0" xfId="22" applyFont="1" applyAlignment="1" quotePrefix="1">
      <alignment horizontal="left"/>
      <protection/>
    </xf>
    <xf numFmtId="0" fontId="3" fillId="0" borderId="0" xfId="22">
      <alignment/>
      <protection/>
    </xf>
    <xf numFmtId="0" fontId="35" fillId="0" borderId="0" xfId="22" applyFont="1">
      <alignment/>
      <protection/>
    </xf>
    <xf numFmtId="0" fontId="36" fillId="0" borderId="0" xfId="22" applyFont="1">
      <alignment/>
      <protection/>
    </xf>
    <xf numFmtId="0" fontId="35" fillId="0" borderId="0" xfId="22" applyFont="1" applyFill="1" applyBorder="1">
      <alignment/>
      <protection/>
    </xf>
    <xf numFmtId="0" fontId="35" fillId="0" borderId="0" xfId="22" applyFont="1" applyBorder="1">
      <alignment/>
      <protection/>
    </xf>
    <xf numFmtId="0" fontId="35" fillId="0" borderId="3" xfId="22" applyFont="1" applyBorder="1" applyAlignment="1">
      <alignment horizontal="right"/>
      <protection/>
    </xf>
    <xf numFmtId="0" fontId="35" fillId="0" borderId="3" xfId="29" applyFont="1" applyBorder="1">
      <alignment vertical="center"/>
      <protection/>
    </xf>
    <xf numFmtId="177" fontId="35" fillId="0" borderId="4" xfId="22" applyNumberFormat="1" applyFont="1" applyBorder="1" applyAlignment="1">
      <alignment horizontal="right"/>
      <protection/>
    </xf>
    <xf numFmtId="177" fontId="35" fillId="0" borderId="0" xfId="22" applyNumberFormat="1" applyFont="1" applyBorder="1" applyAlignment="1">
      <alignment horizontal="right"/>
      <protection/>
    </xf>
    <xf numFmtId="188" fontId="35" fillId="0" borderId="5" xfId="29" applyNumberFormat="1" applyFont="1" applyFill="1" applyBorder="1">
      <alignment vertical="center"/>
      <protection/>
    </xf>
    <xf numFmtId="0" fontId="35" fillId="0" borderId="0" xfId="22" applyFont="1" applyFill="1" applyBorder="1" applyAlignment="1" quotePrefix="1">
      <alignment horizontal="left"/>
      <protection/>
    </xf>
    <xf numFmtId="0" fontId="35" fillId="0" borderId="0" xfId="22" applyFont="1" applyFill="1" applyBorder="1" applyAlignment="1" quotePrefix="1">
      <alignment horizontal="center"/>
      <protection/>
    </xf>
    <xf numFmtId="0" fontId="36" fillId="0" borderId="0" xfId="22" applyFont="1" applyFill="1" applyBorder="1">
      <alignment/>
      <protection/>
    </xf>
    <xf numFmtId="0" fontId="0" fillId="0" borderId="0" xfId="22" applyFont="1" applyAlignment="1">
      <alignment horizontal="right"/>
      <protection/>
    </xf>
    <xf numFmtId="0" fontId="35" fillId="0" borderId="3" xfId="22" applyFont="1" applyBorder="1">
      <alignment/>
      <protection/>
    </xf>
    <xf numFmtId="177" fontId="35" fillId="0" borderId="0" xfId="22" applyNumberFormat="1" applyFont="1" applyBorder="1">
      <alignment/>
      <protection/>
    </xf>
    <xf numFmtId="176" fontId="35" fillId="0" borderId="0" xfId="17" applyNumberFormat="1" applyFont="1" applyBorder="1" applyAlignment="1">
      <alignment/>
    </xf>
    <xf numFmtId="176" fontId="35" fillId="0" borderId="5" xfId="17" applyNumberFormat="1" applyFont="1" applyBorder="1" applyAlignment="1">
      <alignment/>
    </xf>
    <xf numFmtId="0" fontId="39" fillId="0" borderId="0" xfId="22" applyFont="1">
      <alignment/>
      <protection/>
    </xf>
    <xf numFmtId="0" fontId="39" fillId="0" borderId="0" xfId="22" applyFont="1" applyBorder="1">
      <alignment/>
      <protection/>
    </xf>
    <xf numFmtId="202" fontId="39" fillId="0" borderId="0" xfId="22" applyNumberFormat="1" applyFont="1" applyBorder="1">
      <alignment/>
      <protection/>
    </xf>
    <xf numFmtId="202" fontId="0" fillId="0" borderId="0" xfId="29" applyNumberFormat="1">
      <alignment vertical="center"/>
      <protection/>
    </xf>
    <xf numFmtId="0" fontId="21" fillId="0" borderId="0" xfId="22" applyFont="1">
      <alignment/>
      <protection/>
    </xf>
    <xf numFmtId="0" fontId="14" fillId="0" borderId="0" xfId="22" applyFont="1">
      <alignment/>
      <protection/>
    </xf>
    <xf numFmtId="0" fontId="23" fillId="0" borderId="0" xfId="29" applyFont="1">
      <alignment vertical="center"/>
      <protection/>
    </xf>
    <xf numFmtId="0" fontId="7" fillId="0" borderId="3" xfId="29" applyFont="1" applyBorder="1">
      <alignment vertical="center"/>
      <protection/>
    </xf>
    <xf numFmtId="182" fontId="7" fillId="0" borderId="5" xfId="29" applyNumberFormat="1" applyFont="1" applyBorder="1">
      <alignment vertical="center"/>
      <protection/>
    </xf>
    <xf numFmtId="0" fontId="0" fillId="0" borderId="0" xfId="29" applyFont="1">
      <alignment vertical="center"/>
      <protection/>
    </xf>
    <xf numFmtId="0" fontId="0" fillId="0" borderId="0" xfId="27">
      <alignment vertical="center"/>
      <protection/>
    </xf>
    <xf numFmtId="0" fontId="34" fillId="0" borderId="0" xfId="27" applyFont="1">
      <alignment vertical="center"/>
      <protection/>
    </xf>
    <xf numFmtId="0" fontId="35" fillId="0" borderId="3" xfId="27" applyFont="1" applyBorder="1">
      <alignment vertical="center"/>
      <protection/>
    </xf>
    <xf numFmtId="3" fontId="35" fillId="0" borderId="3" xfId="27" applyNumberFormat="1" applyFont="1" applyBorder="1">
      <alignment vertical="center"/>
      <protection/>
    </xf>
    <xf numFmtId="3" fontId="0" fillId="0" borderId="0" xfId="27" applyNumberFormat="1">
      <alignment vertical="center"/>
      <protection/>
    </xf>
    <xf numFmtId="9" fontId="0" fillId="0" borderId="0" xfId="27" applyNumberFormat="1">
      <alignment vertical="center"/>
      <protection/>
    </xf>
    <xf numFmtId="0" fontId="41" fillId="0" borderId="0" xfId="22" applyFont="1" applyFill="1" applyBorder="1" applyAlignment="1">
      <alignment vertical="center"/>
      <protection/>
    </xf>
    <xf numFmtId="0" fontId="39" fillId="0" borderId="0" xfId="22" applyFont="1" applyFill="1" applyBorder="1">
      <alignment/>
      <protection/>
    </xf>
    <xf numFmtId="0" fontId="28" fillId="0" borderId="3" xfId="22" applyFont="1" applyBorder="1" applyAlignment="1">
      <alignment horizontal="right"/>
      <protection/>
    </xf>
    <xf numFmtId="0" fontId="35" fillId="0" borderId="3" xfId="25" applyFont="1" applyBorder="1">
      <alignment vertical="center"/>
      <protection/>
    </xf>
    <xf numFmtId="38" fontId="35" fillId="0" borderId="0" xfId="17" applyFont="1" applyBorder="1" applyAlignment="1">
      <alignment horizontal="right"/>
    </xf>
    <xf numFmtId="38" fontId="35" fillId="0" borderId="0" xfId="17" applyFont="1" applyAlignment="1">
      <alignment horizontal="right"/>
    </xf>
    <xf numFmtId="38" fontId="35" fillId="0" borderId="0" xfId="17" applyFont="1" applyAlignment="1">
      <alignment/>
    </xf>
    <xf numFmtId="38" fontId="35" fillId="0" borderId="5" xfId="25" applyNumberFormat="1" applyFont="1" applyBorder="1">
      <alignment vertical="center"/>
      <protection/>
    </xf>
    <xf numFmtId="38" fontId="35" fillId="0" borderId="5" xfId="17" applyFont="1" applyBorder="1" applyAlignment="1">
      <alignment vertical="center"/>
    </xf>
    <xf numFmtId="177" fontId="21" fillId="0" borderId="0" xfId="22" applyNumberFormat="1" applyFont="1">
      <alignment/>
      <protection/>
    </xf>
    <xf numFmtId="38" fontId="21" fillId="0" borderId="0" xfId="22" applyNumberFormat="1" applyFont="1">
      <alignment/>
      <protection/>
    </xf>
    <xf numFmtId="0" fontId="28" fillId="0" borderId="0" xfId="22" applyFont="1" applyAlignment="1">
      <alignment horizontal="right"/>
      <protection/>
    </xf>
    <xf numFmtId="0" fontId="7" fillId="0" borderId="3" xfId="25" applyFont="1" applyBorder="1">
      <alignment vertical="center"/>
      <protection/>
    </xf>
    <xf numFmtId="38" fontId="35" fillId="0" borderId="0" xfId="17" applyFont="1" applyBorder="1" applyAlignment="1">
      <alignment/>
    </xf>
    <xf numFmtId="38" fontId="35" fillId="0" borderId="0" xfId="17" applyFont="1" applyBorder="1" applyAlignment="1">
      <alignment/>
    </xf>
    <xf numFmtId="38" fontId="35" fillId="0" borderId="0" xfId="17" applyFont="1" applyFill="1" applyBorder="1" applyAlignment="1">
      <alignment/>
    </xf>
    <xf numFmtId="38" fontId="35" fillId="0" borderId="0" xfId="17" applyFont="1" applyFill="1" applyBorder="1" applyAlignment="1">
      <alignment/>
    </xf>
    <xf numFmtId="38" fontId="35" fillId="0" borderId="5" xfId="17" applyFont="1" applyBorder="1" applyAlignment="1">
      <alignment/>
    </xf>
    <xf numFmtId="38" fontId="39" fillId="0" borderId="0" xfId="22" applyNumberFormat="1" applyFont="1">
      <alignment/>
      <protection/>
    </xf>
    <xf numFmtId="0" fontId="0" fillId="0" borderId="0" xfId="25">
      <alignment vertical="center"/>
      <protection/>
    </xf>
    <xf numFmtId="49" fontId="39" fillId="0" borderId="0" xfId="22" applyNumberFormat="1" applyFont="1" applyFill="1" applyBorder="1" applyAlignment="1">
      <alignment horizontal="left"/>
      <protection/>
    </xf>
    <xf numFmtId="49" fontId="21" fillId="0" borderId="0" xfId="22" applyNumberFormat="1" applyFont="1" applyAlignment="1">
      <alignment horizontal="left"/>
      <protection/>
    </xf>
    <xf numFmtId="49" fontId="21" fillId="0" borderId="0" xfId="22" applyNumberFormat="1" applyFont="1" applyBorder="1" applyAlignment="1">
      <alignment horizontal="left"/>
      <protection/>
    </xf>
    <xf numFmtId="49" fontId="21" fillId="0" borderId="4" xfId="17" applyNumberFormat="1" applyFont="1" applyBorder="1" applyAlignment="1">
      <alignment horizontal="left" vertical="center"/>
    </xf>
    <xf numFmtId="38" fontId="35" fillId="0" borderId="4" xfId="17" applyFont="1" applyBorder="1" applyAlignment="1">
      <alignment horizontal="right" vertical="center"/>
    </xf>
    <xf numFmtId="38" fontId="35" fillId="0" borderId="0" xfId="17" applyFont="1" applyBorder="1" applyAlignment="1">
      <alignment horizontal="right" vertical="center"/>
    </xf>
    <xf numFmtId="49" fontId="14" fillId="0" borderId="6" xfId="22" applyNumberFormat="1" applyFont="1" applyBorder="1" applyAlignment="1">
      <alignment horizontal="left" vertical="center"/>
      <protection/>
    </xf>
    <xf numFmtId="38" fontId="35" fillId="0" borderId="6" xfId="17" applyFont="1" applyBorder="1" applyAlignment="1">
      <alignment vertical="center"/>
    </xf>
    <xf numFmtId="0" fontId="28" fillId="0" borderId="0" xfId="22" applyFont="1" applyBorder="1" applyAlignment="1">
      <alignment vertical="center"/>
      <protection/>
    </xf>
    <xf numFmtId="49" fontId="14" fillId="0" borderId="2" xfId="22" applyNumberFormat="1" applyFont="1" applyBorder="1" applyAlignment="1">
      <alignment horizontal="left" vertical="center"/>
      <protection/>
    </xf>
    <xf numFmtId="38" fontId="35" fillId="0" borderId="2" xfId="17" applyFont="1" applyBorder="1" applyAlignment="1">
      <alignment vertical="center"/>
    </xf>
    <xf numFmtId="49" fontId="21" fillId="0" borderId="6" xfId="17" applyNumberFormat="1" applyFont="1" applyBorder="1" applyAlignment="1">
      <alignment horizontal="left" vertical="center"/>
    </xf>
    <xf numFmtId="49" fontId="39" fillId="0" borderId="0" xfId="22" applyNumberFormat="1" applyFont="1" applyAlignment="1">
      <alignment horizontal="left"/>
      <protection/>
    </xf>
    <xf numFmtId="177" fontId="39" fillId="0" borderId="0" xfId="22" applyNumberFormat="1" applyFont="1">
      <alignment/>
      <protection/>
    </xf>
    <xf numFmtId="0" fontId="14" fillId="0" borderId="0" xfId="22" applyFont="1" applyAlignment="1">
      <alignment vertical="top"/>
      <protection/>
    </xf>
    <xf numFmtId="0" fontId="2" fillId="0" borderId="0" xfId="22" applyFont="1" applyFill="1" applyBorder="1" applyAlignment="1">
      <alignment horizontal="center" vertical="center"/>
      <protection/>
    </xf>
    <xf numFmtId="38" fontId="35" fillId="0" borderId="4" xfId="17" applyFont="1" applyBorder="1" applyAlignment="1">
      <alignment vertical="center"/>
    </xf>
    <xf numFmtId="38" fontId="35" fillId="0" borderId="0" xfId="17" applyFont="1" applyBorder="1" applyAlignment="1">
      <alignment vertical="center"/>
    </xf>
    <xf numFmtId="49" fontId="14" fillId="0" borderId="0" xfId="22" applyNumberFormat="1" applyFont="1" applyBorder="1" applyAlignment="1">
      <alignment horizontal="left"/>
      <protection/>
    </xf>
    <xf numFmtId="49" fontId="14" fillId="0" borderId="0" xfId="22" applyNumberFormat="1" applyFont="1" applyAlignment="1">
      <alignment horizontal="left"/>
      <protection/>
    </xf>
    <xf numFmtId="38" fontId="35" fillId="0" borderId="6" xfId="17" applyFont="1" applyBorder="1" applyAlignment="1">
      <alignment horizontal="right" vertical="center"/>
    </xf>
    <xf numFmtId="49" fontId="39" fillId="0" borderId="0" xfId="22" applyNumberFormat="1" applyFont="1" applyBorder="1" applyAlignment="1">
      <alignment horizontal="left" vertical="center"/>
      <protection/>
    </xf>
    <xf numFmtId="49" fontId="14" fillId="0" borderId="6" xfId="22" applyNumberFormat="1" applyFont="1" applyBorder="1" applyAlignment="1">
      <alignment horizontal="left"/>
      <protection/>
    </xf>
    <xf numFmtId="38" fontId="35" fillId="0" borderId="6" xfId="17" applyFont="1" applyBorder="1" applyAlignment="1">
      <alignment/>
    </xf>
    <xf numFmtId="38" fontId="35" fillId="0" borderId="0" xfId="17" applyFont="1" applyFill="1" applyBorder="1" applyAlignment="1">
      <alignment vertical="center"/>
    </xf>
    <xf numFmtId="49" fontId="21" fillId="0" borderId="0" xfId="17" applyNumberFormat="1" applyFont="1" applyBorder="1" applyAlignment="1">
      <alignment horizontal="left" vertical="center"/>
    </xf>
    <xf numFmtId="38" fontId="35" fillId="0" borderId="0" xfId="17" applyFont="1" applyFill="1" applyBorder="1" applyAlignment="1">
      <alignment horizontal="right" vertical="center"/>
    </xf>
    <xf numFmtId="0" fontId="5" fillId="0" borderId="0" xfId="22" applyFont="1" applyBorder="1" applyAlignment="1">
      <alignment horizontal="left"/>
      <protection/>
    </xf>
    <xf numFmtId="0" fontId="3" fillId="0" borderId="0" xfId="22" applyBorder="1">
      <alignment/>
      <protection/>
    </xf>
    <xf numFmtId="0" fontId="36" fillId="0" borderId="0" xfId="22" applyFont="1" applyBorder="1">
      <alignment/>
      <protection/>
    </xf>
    <xf numFmtId="0" fontId="28" fillId="0" borderId="0" xfId="22" applyFont="1" applyBorder="1" applyAlignment="1">
      <alignment horizontal="right"/>
      <protection/>
    </xf>
    <xf numFmtId="0" fontId="35" fillId="0" borderId="0" xfId="22" applyFont="1" applyBorder="1" applyAlignment="1">
      <alignment horizontal="right"/>
      <protection/>
    </xf>
    <xf numFmtId="0" fontId="0" fillId="0" borderId="0" xfId="28" applyBorder="1">
      <alignment vertical="center"/>
      <protection/>
    </xf>
    <xf numFmtId="49" fontId="14" fillId="0" borderId="0" xfId="22" applyNumberFormat="1" applyFont="1" applyBorder="1" applyAlignment="1">
      <alignment horizontal="left" vertical="center"/>
      <protection/>
    </xf>
    <xf numFmtId="49" fontId="14" fillId="0" borderId="0" xfId="17" applyNumberFormat="1" applyFont="1" applyBorder="1" applyAlignment="1">
      <alignment horizontal="left" vertical="center"/>
    </xf>
    <xf numFmtId="0" fontId="39" fillId="0" borderId="0" xfId="22" applyFont="1" applyBorder="1" applyAlignment="1">
      <alignment vertical="center"/>
      <protection/>
    </xf>
    <xf numFmtId="0" fontId="14" fillId="0" borderId="0" xfId="22" applyFont="1" applyBorder="1" applyAlignment="1">
      <alignment/>
      <protection/>
    </xf>
    <xf numFmtId="0" fontId="14" fillId="0" borderId="0" xfId="22" applyFont="1" applyBorder="1" applyAlignment="1">
      <alignment vertical="top"/>
      <protection/>
    </xf>
    <xf numFmtId="49" fontId="14" fillId="0" borderId="0" xfId="28" applyNumberFormat="1" applyFont="1" applyBorder="1" applyAlignment="1">
      <alignment horizontal="left" vertical="center"/>
      <protection/>
    </xf>
    <xf numFmtId="0" fontId="0" fillId="0" borderId="0" xfId="28">
      <alignment vertical="center"/>
      <protection/>
    </xf>
    <xf numFmtId="49" fontId="14" fillId="0" borderId="0" xfId="28" applyNumberFormat="1" applyFont="1" applyAlignment="1">
      <alignment horizontal="left" vertical="center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right" vertical="center"/>
    </xf>
    <xf numFmtId="3" fontId="7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right" vertical="center"/>
    </xf>
    <xf numFmtId="3" fontId="10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0" fontId="14" fillId="0" borderId="9" xfId="0" applyFont="1" applyBorder="1" applyAlignment="1">
      <alignment/>
    </xf>
    <xf numFmtId="0" fontId="0" fillId="0" borderId="9" xfId="0" applyBorder="1" applyAlignment="1">
      <alignment/>
    </xf>
    <xf numFmtId="0" fontId="14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18" fillId="0" borderId="1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7" fillId="0" borderId="7" xfId="22" applyFont="1" applyBorder="1">
      <alignment/>
      <protection/>
    </xf>
    <xf numFmtId="0" fontId="7" fillId="0" borderId="8" xfId="22" applyFont="1" applyBorder="1">
      <alignment/>
      <protection/>
    </xf>
    <xf numFmtId="0" fontId="7" fillId="0" borderId="19" xfId="22" applyFont="1" applyBorder="1" applyAlignment="1">
      <alignment horizontal="right" vertical="center"/>
      <protection/>
    </xf>
    <xf numFmtId="0" fontId="0" fillId="0" borderId="9" xfId="22" applyFont="1" applyBorder="1">
      <alignment/>
      <protection/>
    </xf>
    <xf numFmtId="182" fontId="7" fillId="0" borderId="0" xfId="22" applyNumberFormat="1" applyFont="1" applyBorder="1">
      <alignment/>
      <protection/>
    </xf>
    <xf numFmtId="182" fontId="7" fillId="0" borderId="20" xfId="22" applyNumberFormat="1" applyFont="1" applyBorder="1">
      <alignment/>
      <protection/>
    </xf>
    <xf numFmtId="0" fontId="0" fillId="0" borderId="21" xfId="22" applyFont="1" applyBorder="1">
      <alignment/>
      <protection/>
    </xf>
    <xf numFmtId="182" fontId="7" fillId="0" borderId="22" xfId="22" applyNumberFormat="1" applyFont="1" applyBorder="1">
      <alignment/>
      <protection/>
    </xf>
    <xf numFmtId="0" fontId="0" fillId="0" borderId="9" xfId="26" applyFont="1" applyBorder="1" applyAlignment="1">
      <alignment vertical="center"/>
      <protection/>
    </xf>
    <xf numFmtId="182" fontId="7" fillId="0" borderId="0" xfId="22" applyNumberFormat="1" applyFont="1" applyBorder="1" applyAlignment="1">
      <alignment vertical="center"/>
      <protection/>
    </xf>
    <xf numFmtId="182" fontId="7" fillId="0" borderId="20" xfId="22" applyNumberFormat="1" applyFont="1" applyBorder="1" applyAlignment="1">
      <alignment vertical="center"/>
      <protection/>
    </xf>
    <xf numFmtId="0" fontId="0" fillId="0" borderId="11" xfId="26" applyFont="1" applyBorder="1" applyAlignment="1">
      <alignment vertical="center"/>
      <protection/>
    </xf>
    <xf numFmtId="38" fontId="7" fillId="0" borderId="23" xfId="17" applyFont="1" applyBorder="1" applyAlignment="1">
      <alignment vertical="center"/>
    </xf>
    <xf numFmtId="38" fontId="7" fillId="0" borderId="24" xfId="17" applyFont="1" applyBorder="1" applyAlignment="1">
      <alignment vertical="center"/>
    </xf>
    <xf numFmtId="0" fontId="0" fillId="0" borderId="9" xfId="22" applyFont="1" applyBorder="1" applyAlignment="1">
      <alignment/>
      <protection/>
    </xf>
    <xf numFmtId="182" fontId="7" fillId="0" borderId="0" xfId="22" applyNumberFormat="1" applyFont="1" applyBorder="1" applyAlignment="1">
      <alignment/>
      <protection/>
    </xf>
    <xf numFmtId="182" fontId="7" fillId="0" borderId="20" xfId="22" applyNumberFormat="1" applyFont="1" applyBorder="1" applyAlignment="1">
      <alignment/>
      <protection/>
    </xf>
    <xf numFmtId="0" fontId="0" fillId="0" borderId="9" xfId="22" applyFont="1" applyBorder="1" applyAlignment="1">
      <alignment vertical="center"/>
      <protection/>
    </xf>
    <xf numFmtId="0" fontId="14" fillId="0" borderId="11" xfId="26" applyFont="1" applyBorder="1" applyAlignment="1">
      <alignment vertical="center"/>
      <protection/>
    </xf>
    <xf numFmtId="0" fontId="21" fillId="0" borderId="7" xfId="26" applyFont="1" applyBorder="1">
      <alignment/>
      <protection/>
    </xf>
    <xf numFmtId="0" fontId="14" fillId="0" borderId="9" xfId="26" applyFont="1" applyBorder="1" applyAlignment="1">
      <alignment vertical="center"/>
      <protection/>
    </xf>
    <xf numFmtId="0" fontId="0" fillId="0" borderId="0" xfId="22" applyFont="1" applyBorder="1" applyAlignment="1">
      <alignment horizontal="right"/>
      <protection/>
    </xf>
    <xf numFmtId="0" fontId="35" fillId="0" borderId="25" xfId="22" applyFont="1" applyBorder="1">
      <alignment/>
      <protection/>
    </xf>
    <xf numFmtId="0" fontId="35" fillId="0" borderId="26" xfId="22" applyFont="1" applyBorder="1">
      <alignment/>
      <protection/>
    </xf>
    <xf numFmtId="0" fontId="35" fillId="0" borderId="27" xfId="22" applyFont="1" applyFill="1" applyBorder="1">
      <alignment/>
      <protection/>
    </xf>
    <xf numFmtId="0" fontId="35" fillId="0" borderId="9" xfId="22" applyFont="1" applyBorder="1">
      <alignment/>
      <protection/>
    </xf>
    <xf numFmtId="0" fontId="0" fillId="0" borderId="28" xfId="29" applyFont="1" applyBorder="1" applyAlignment="1">
      <alignment horizontal="right" vertical="center"/>
      <protection/>
    </xf>
    <xf numFmtId="0" fontId="28" fillId="0" borderId="29" xfId="22" applyFont="1" applyBorder="1">
      <alignment/>
      <protection/>
    </xf>
    <xf numFmtId="188" fontId="35" fillId="0" borderId="0" xfId="22" applyNumberFormat="1" applyFont="1" applyFill="1" applyBorder="1">
      <alignment/>
      <protection/>
    </xf>
    <xf numFmtId="188" fontId="35" fillId="0" borderId="0" xfId="29" applyNumberFormat="1" applyFont="1" applyFill="1" applyBorder="1">
      <alignment vertical="center"/>
      <protection/>
    </xf>
    <xf numFmtId="9" fontId="7" fillId="0" borderId="20" xfId="15" applyFont="1" applyBorder="1" applyAlignment="1">
      <alignment vertical="center"/>
    </xf>
    <xf numFmtId="0" fontId="28" fillId="0" borderId="9" xfId="22" applyFont="1" applyBorder="1">
      <alignment/>
      <protection/>
    </xf>
    <xf numFmtId="9" fontId="7" fillId="0" borderId="30" xfId="15" applyFont="1" applyBorder="1" applyAlignment="1">
      <alignment vertical="center"/>
    </xf>
    <xf numFmtId="0" fontId="28" fillId="0" borderId="31" xfId="22" applyFont="1" applyBorder="1" applyAlignment="1">
      <alignment vertical="center"/>
      <protection/>
    </xf>
    <xf numFmtId="177" fontId="35" fillId="0" borderId="32" xfId="22" applyNumberFormat="1" applyFont="1" applyBorder="1" applyAlignment="1">
      <alignment horizontal="right" vertical="center"/>
      <protection/>
    </xf>
    <xf numFmtId="188" fontId="35" fillId="0" borderId="32" xfId="22" applyNumberFormat="1" applyFont="1" applyFill="1" applyBorder="1" applyAlignment="1">
      <alignment vertical="center"/>
      <protection/>
    </xf>
    <xf numFmtId="188" fontId="35" fillId="0" borderId="1" xfId="29" applyNumberFormat="1" applyFont="1" applyFill="1" applyBorder="1">
      <alignment vertical="center"/>
      <protection/>
    </xf>
    <xf numFmtId="9" fontId="7" fillId="0" borderId="33" xfId="15" applyFont="1" applyBorder="1" applyAlignment="1">
      <alignment vertical="center"/>
    </xf>
    <xf numFmtId="0" fontId="35" fillId="0" borderId="26" xfId="22" applyFont="1" applyBorder="1" applyAlignment="1">
      <alignment horizontal="right"/>
      <protection/>
    </xf>
    <xf numFmtId="0" fontId="35" fillId="0" borderId="27" xfId="22" applyFont="1" applyBorder="1">
      <alignment/>
      <protection/>
    </xf>
    <xf numFmtId="0" fontId="35" fillId="0" borderId="10" xfId="22" applyFont="1" applyBorder="1">
      <alignment/>
      <protection/>
    </xf>
    <xf numFmtId="0" fontId="28" fillId="0" borderId="9" xfId="22" applyFont="1" applyBorder="1" applyAlignment="1">
      <alignment shrinkToFit="1"/>
      <protection/>
    </xf>
    <xf numFmtId="176" fontId="35" fillId="0" borderId="0" xfId="17" applyNumberFormat="1" applyFont="1" applyBorder="1" applyAlignment="1">
      <alignment vertical="center"/>
    </xf>
    <xf numFmtId="177" fontId="35" fillId="0" borderId="32" xfId="22" applyNumberFormat="1" applyFont="1" applyBorder="1" applyAlignment="1">
      <alignment vertical="center"/>
      <protection/>
    </xf>
    <xf numFmtId="176" fontId="35" fillId="0" borderId="1" xfId="17" applyNumberFormat="1" applyFont="1" applyBorder="1" applyAlignment="1">
      <alignment vertical="center"/>
    </xf>
    <xf numFmtId="176" fontId="35" fillId="0" borderId="1" xfId="17" applyNumberFormat="1" applyFont="1" applyBorder="1" applyAlignment="1">
      <alignment vertical="center"/>
    </xf>
    <xf numFmtId="9" fontId="7" fillId="0" borderId="18" xfId="15" applyFont="1" applyBorder="1" applyAlignment="1">
      <alignment vertical="center"/>
    </xf>
    <xf numFmtId="0" fontId="0" fillId="0" borderId="0" xfId="29" applyBorder="1">
      <alignment vertical="center"/>
      <protection/>
    </xf>
    <xf numFmtId="0" fontId="14" fillId="0" borderId="0" xfId="29" applyFont="1" applyBorder="1">
      <alignment vertical="center"/>
      <protection/>
    </xf>
    <xf numFmtId="0" fontId="14" fillId="0" borderId="0" xfId="29" applyFont="1" applyBorder="1" applyAlignment="1">
      <alignment horizontal="right" vertical="center"/>
      <protection/>
    </xf>
    <xf numFmtId="0" fontId="0" fillId="0" borderId="25" xfId="29" applyBorder="1">
      <alignment vertical="center"/>
      <protection/>
    </xf>
    <xf numFmtId="0" fontId="7" fillId="0" borderId="26" xfId="29" applyFont="1" applyBorder="1">
      <alignment vertical="center"/>
      <protection/>
    </xf>
    <xf numFmtId="0" fontId="7" fillId="0" borderId="27" xfId="29" applyFont="1" applyBorder="1">
      <alignment vertical="center"/>
      <protection/>
    </xf>
    <xf numFmtId="0" fontId="0" fillId="0" borderId="10" xfId="29" applyBorder="1">
      <alignment vertical="center"/>
      <protection/>
    </xf>
    <xf numFmtId="0" fontId="0" fillId="0" borderId="9" xfId="29" applyBorder="1">
      <alignment vertical="center"/>
      <protection/>
    </xf>
    <xf numFmtId="182" fontId="7" fillId="0" borderId="0" xfId="29" applyNumberFormat="1" applyFont="1" applyBorder="1">
      <alignment vertical="center"/>
      <protection/>
    </xf>
    <xf numFmtId="0" fontId="0" fillId="2" borderId="9" xfId="29" applyFill="1" applyBorder="1">
      <alignment vertical="center"/>
      <protection/>
    </xf>
    <xf numFmtId="182" fontId="7" fillId="2" borderId="0" xfId="29" applyNumberFormat="1" applyFont="1" applyFill="1" applyBorder="1">
      <alignment vertical="center"/>
      <protection/>
    </xf>
    <xf numFmtId="9" fontId="7" fillId="2" borderId="20" xfId="15" applyFont="1" applyFill="1" applyBorder="1" applyAlignment="1">
      <alignment vertical="center"/>
    </xf>
    <xf numFmtId="0" fontId="0" fillId="0" borderId="34" xfId="29" applyBorder="1">
      <alignment vertical="center"/>
      <protection/>
    </xf>
    <xf numFmtId="0" fontId="0" fillId="0" borderId="17" xfId="29" applyBorder="1">
      <alignment vertical="center"/>
      <protection/>
    </xf>
    <xf numFmtId="182" fontId="7" fillId="0" borderId="1" xfId="29" applyNumberFormat="1" applyFont="1" applyBorder="1">
      <alignment vertical="center"/>
      <protection/>
    </xf>
    <xf numFmtId="0" fontId="0" fillId="0" borderId="0" xfId="27" applyBorder="1">
      <alignment vertical="center"/>
      <protection/>
    </xf>
    <xf numFmtId="0" fontId="0" fillId="0" borderId="25" xfId="27" applyBorder="1">
      <alignment vertical="center"/>
      <protection/>
    </xf>
    <xf numFmtId="0" fontId="35" fillId="0" borderId="26" xfId="27" applyFont="1" applyBorder="1">
      <alignment vertical="center"/>
      <protection/>
    </xf>
    <xf numFmtId="0" fontId="35" fillId="0" borderId="27" xfId="27" applyFont="1" applyBorder="1">
      <alignment vertical="center"/>
      <protection/>
    </xf>
    <xf numFmtId="0" fontId="0" fillId="0" borderId="10" xfId="27" applyBorder="1">
      <alignment vertical="center"/>
      <protection/>
    </xf>
    <xf numFmtId="0" fontId="28" fillId="0" borderId="28" xfId="27" applyFont="1" applyBorder="1" applyAlignment="1">
      <alignment horizontal="right" vertical="center"/>
      <protection/>
    </xf>
    <xf numFmtId="0" fontId="0" fillId="0" borderId="9" xfId="27" applyBorder="1">
      <alignment vertical="center"/>
      <protection/>
    </xf>
    <xf numFmtId="3" fontId="35" fillId="0" borderId="0" xfId="27" applyNumberFormat="1" applyFont="1" applyBorder="1">
      <alignment vertical="center"/>
      <protection/>
    </xf>
    <xf numFmtId="9" fontId="35" fillId="0" borderId="20" xfId="27" applyNumberFormat="1" applyFont="1" applyBorder="1">
      <alignment vertical="center"/>
      <protection/>
    </xf>
    <xf numFmtId="0" fontId="35" fillId="0" borderId="0" xfId="27" applyFont="1" applyBorder="1">
      <alignment vertical="center"/>
      <protection/>
    </xf>
    <xf numFmtId="9" fontId="35" fillId="0" borderId="28" xfId="27" applyNumberFormat="1" applyFont="1" applyBorder="1">
      <alignment vertical="center"/>
      <protection/>
    </xf>
    <xf numFmtId="0" fontId="0" fillId="0" borderId="17" xfId="27" applyBorder="1">
      <alignment vertical="center"/>
      <protection/>
    </xf>
    <xf numFmtId="3" fontId="35" fillId="0" borderId="1" xfId="27" applyNumberFormat="1" applyFont="1" applyBorder="1">
      <alignment vertical="center"/>
      <protection/>
    </xf>
    <xf numFmtId="9" fontId="35" fillId="0" borderId="18" xfId="27" applyNumberFormat="1" applyFont="1" applyBorder="1">
      <alignment vertical="center"/>
      <protection/>
    </xf>
    <xf numFmtId="0" fontId="35" fillId="0" borderId="1" xfId="27" applyFont="1" applyBorder="1">
      <alignment vertical="center"/>
      <protection/>
    </xf>
    <xf numFmtId="0" fontId="35" fillId="0" borderId="26" xfId="22" applyFont="1" applyFill="1" applyBorder="1">
      <alignment/>
      <protection/>
    </xf>
    <xf numFmtId="0" fontId="28" fillId="0" borderId="28" xfId="22" applyFont="1" applyBorder="1" applyAlignment="1">
      <alignment horizontal="right"/>
      <protection/>
    </xf>
    <xf numFmtId="0" fontId="35" fillId="0" borderId="0" xfId="25" applyFont="1" applyBorder="1">
      <alignment vertical="center"/>
      <protection/>
    </xf>
    <xf numFmtId="38" fontId="35" fillId="0" borderId="0" xfId="17" applyFont="1" applyBorder="1" applyAlignment="1">
      <alignment vertical="center"/>
    </xf>
    <xf numFmtId="9" fontId="35" fillId="0" borderId="20" xfId="22" applyNumberFormat="1" applyFont="1" applyBorder="1" applyAlignment="1">
      <alignment horizontal="right"/>
      <protection/>
    </xf>
    <xf numFmtId="38" fontId="35" fillId="0" borderId="0" xfId="25" applyNumberFormat="1" applyFont="1" applyBorder="1">
      <alignment vertical="center"/>
      <protection/>
    </xf>
    <xf numFmtId="9" fontId="35" fillId="0" borderId="30" xfId="22" applyNumberFormat="1" applyFont="1" applyBorder="1" applyAlignment="1">
      <alignment horizontal="right"/>
      <protection/>
    </xf>
    <xf numFmtId="38" fontId="35" fillId="0" borderId="32" xfId="17" applyFont="1" applyBorder="1" applyAlignment="1">
      <alignment horizontal="right" vertical="center"/>
    </xf>
    <xf numFmtId="0" fontId="35" fillId="0" borderId="1" xfId="25" applyFont="1" applyBorder="1">
      <alignment vertical="center"/>
      <protection/>
    </xf>
    <xf numFmtId="38" fontId="35" fillId="0" borderId="1" xfId="17" applyFont="1" applyBorder="1" applyAlignment="1">
      <alignment vertical="center"/>
    </xf>
    <xf numFmtId="9" fontId="35" fillId="0" borderId="18" xfId="22" applyNumberFormat="1" applyFont="1" applyBorder="1" applyAlignment="1">
      <alignment horizontal="right"/>
      <protection/>
    </xf>
    <xf numFmtId="0" fontId="28" fillId="0" borderId="9" xfId="22" applyFont="1" applyBorder="1" applyAlignment="1">
      <alignment/>
      <protection/>
    </xf>
    <xf numFmtId="38" fontId="35" fillId="0" borderId="32" xfId="17" applyFont="1" applyBorder="1" applyAlignment="1">
      <alignment vertical="center"/>
    </xf>
    <xf numFmtId="38" fontId="35" fillId="0" borderId="32" xfId="17" applyFont="1" applyBorder="1" applyAlignment="1">
      <alignment vertical="center"/>
    </xf>
    <xf numFmtId="9" fontId="35" fillId="0" borderId="33" xfId="22" applyNumberFormat="1" applyFont="1" applyBorder="1" applyAlignment="1">
      <alignment vertical="center"/>
      <protection/>
    </xf>
    <xf numFmtId="49" fontId="21" fillId="0" borderId="26" xfId="22" applyNumberFormat="1" applyFont="1" applyBorder="1" applyAlignment="1">
      <alignment horizontal="left"/>
      <protection/>
    </xf>
    <xf numFmtId="0" fontId="0" fillId="0" borderId="28" xfId="28" applyBorder="1">
      <alignment vertical="center"/>
      <protection/>
    </xf>
    <xf numFmtId="0" fontId="28" fillId="0" borderId="29" xfId="22" applyFont="1" applyBorder="1" applyAlignment="1">
      <alignment vertical="center"/>
      <protection/>
    </xf>
    <xf numFmtId="38" fontId="35" fillId="0" borderId="20" xfId="28" applyNumberFormat="1" applyFont="1" applyBorder="1">
      <alignment vertical="center"/>
      <protection/>
    </xf>
    <xf numFmtId="0" fontId="28" fillId="0" borderId="9" xfId="22" applyFont="1" applyBorder="1" applyAlignment="1">
      <alignment vertical="center"/>
      <protection/>
    </xf>
    <xf numFmtId="38" fontId="35" fillId="0" borderId="20" xfId="17" applyFont="1" applyBorder="1" applyAlignment="1">
      <alignment horizontal="right" vertical="center"/>
    </xf>
    <xf numFmtId="38" fontId="35" fillId="0" borderId="20" xfId="17" applyFont="1" applyBorder="1" applyAlignment="1">
      <alignment vertical="center"/>
    </xf>
    <xf numFmtId="0" fontId="28" fillId="0" borderId="35" xfId="22" applyFont="1" applyBorder="1" applyAlignment="1">
      <alignment vertical="center"/>
      <protection/>
    </xf>
    <xf numFmtId="38" fontId="35" fillId="0" borderId="36" xfId="17" applyFont="1" applyBorder="1" applyAlignment="1">
      <alignment vertical="center"/>
    </xf>
    <xf numFmtId="0" fontId="35" fillId="0" borderId="36" xfId="28" applyFont="1" applyBorder="1">
      <alignment vertical="center"/>
      <protection/>
    </xf>
    <xf numFmtId="38" fontId="35" fillId="0" borderId="20" xfId="17" applyFont="1" applyFill="1" applyBorder="1" applyAlignment="1">
      <alignment vertical="center"/>
    </xf>
    <xf numFmtId="0" fontId="0" fillId="0" borderId="21" xfId="22" applyFont="1" applyBorder="1" applyAlignment="1">
      <alignment vertical="center"/>
      <protection/>
    </xf>
    <xf numFmtId="38" fontId="35" fillId="0" borderId="22" xfId="17" applyFont="1" applyBorder="1" applyAlignment="1">
      <alignment vertical="center"/>
    </xf>
    <xf numFmtId="0" fontId="0" fillId="0" borderId="35" xfId="22" applyFont="1" applyBorder="1" applyAlignment="1">
      <alignment vertical="center"/>
      <protection/>
    </xf>
    <xf numFmtId="0" fontId="35" fillId="0" borderId="22" xfId="28" applyFont="1" applyBorder="1">
      <alignment vertical="center"/>
      <protection/>
    </xf>
    <xf numFmtId="0" fontId="0" fillId="0" borderId="17" xfId="22" applyFont="1" applyBorder="1" applyAlignment="1">
      <alignment vertical="center"/>
      <protection/>
    </xf>
    <xf numFmtId="49" fontId="21" fillId="0" borderId="1" xfId="17" applyNumberFormat="1" applyFont="1" applyBorder="1" applyAlignment="1">
      <alignment horizontal="left" vertical="center"/>
    </xf>
    <xf numFmtId="38" fontId="35" fillId="0" borderId="1" xfId="17" applyFont="1" applyBorder="1" applyAlignment="1">
      <alignment vertical="center"/>
    </xf>
    <xf numFmtId="0" fontId="35" fillId="0" borderId="18" xfId="28" applyFont="1" applyBorder="1">
      <alignment vertical="center"/>
      <protection/>
    </xf>
    <xf numFmtId="0" fontId="35" fillId="0" borderId="28" xfId="28" applyFont="1" applyBorder="1">
      <alignment vertical="center"/>
      <protection/>
    </xf>
    <xf numFmtId="0" fontId="35" fillId="0" borderId="20" xfId="28" applyFont="1" applyFill="1" applyBorder="1">
      <alignment vertical="center"/>
      <protection/>
    </xf>
    <xf numFmtId="38" fontId="35" fillId="0" borderId="20" xfId="17" applyFont="1" applyBorder="1" applyAlignment="1">
      <alignment vertical="center"/>
    </xf>
    <xf numFmtId="38" fontId="28" fillId="0" borderId="0" xfId="17" applyFont="1" applyBorder="1" applyAlignment="1">
      <alignment horizontal="right"/>
    </xf>
    <xf numFmtId="0" fontId="39" fillId="0" borderId="9" xfId="22" applyFont="1" applyBorder="1">
      <alignment/>
      <protection/>
    </xf>
    <xf numFmtId="38" fontId="35" fillId="0" borderId="20" xfId="17" applyFont="1" applyBorder="1" applyAlignment="1">
      <alignment/>
    </xf>
    <xf numFmtId="0" fontId="39" fillId="0" borderId="35" xfId="22" applyFont="1" applyBorder="1">
      <alignment/>
      <protection/>
    </xf>
    <xf numFmtId="38" fontId="35" fillId="0" borderId="20" xfId="17" applyFont="1" applyFill="1" applyBorder="1" applyAlignment="1">
      <alignment vertical="center"/>
    </xf>
    <xf numFmtId="0" fontId="39" fillId="0" borderId="35" xfId="22" applyFont="1" applyBorder="1" applyAlignment="1">
      <alignment vertical="center"/>
      <protection/>
    </xf>
    <xf numFmtId="0" fontId="35" fillId="0" borderId="20" xfId="28" applyFont="1" applyBorder="1">
      <alignment vertical="center"/>
      <protection/>
    </xf>
    <xf numFmtId="0" fontId="14" fillId="0" borderId="9" xfId="22" applyFont="1" applyBorder="1">
      <alignment/>
      <protection/>
    </xf>
    <xf numFmtId="0" fontId="0" fillId="0" borderId="20" xfId="28" applyFill="1" applyBorder="1">
      <alignment vertical="center"/>
      <protection/>
    </xf>
    <xf numFmtId="0" fontId="39" fillId="0" borderId="17" xfId="22" applyFont="1" applyBorder="1">
      <alignment/>
      <protection/>
    </xf>
    <xf numFmtId="49" fontId="14" fillId="0" borderId="1" xfId="22" applyNumberFormat="1" applyFont="1" applyBorder="1" applyAlignment="1">
      <alignment horizontal="left" vertical="center"/>
      <protection/>
    </xf>
    <xf numFmtId="38" fontId="35" fillId="0" borderId="1" xfId="17" applyFont="1" applyBorder="1" applyAlignment="1">
      <alignment/>
    </xf>
    <xf numFmtId="38" fontId="35" fillId="0" borderId="1" xfId="17" applyFont="1" applyFill="1" applyBorder="1" applyAlignment="1">
      <alignment vertical="center"/>
    </xf>
    <xf numFmtId="0" fontId="0" fillId="0" borderId="18" xfId="28" applyFill="1" applyBorder="1">
      <alignment vertical="center"/>
      <protection/>
    </xf>
    <xf numFmtId="0" fontId="2" fillId="2" borderId="0" xfId="22" applyFont="1" applyFill="1" applyBorder="1" applyAlignment="1">
      <alignment horizontal="center" vertical="center"/>
      <protection/>
    </xf>
    <xf numFmtId="0" fontId="2" fillId="3" borderId="37" xfId="24" applyFont="1" applyFill="1" applyBorder="1" applyAlignment="1">
      <alignment horizontal="center" vertical="center"/>
      <protection/>
    </xf>
    <xf numFmtId="0" fontId="2" fillId="3" borderId="0" xfId="24" applyFont="1" applyFill="1" applyBorder="1" applyAlignment="1">
      <alignment horizontal="center" vertical="center"/>
      <protection/>
    </xf>
    <xf numFmtId="0" fontId="32" fillId="0" borderId="0" xfId="26" applyFont="1" applyAlignment="1">
      <alignment horizontal="left" vertical="center" wrapText="1"/>
      <protection/>
    </xf>
    <xf numFmtId="0" fontId="29" fillId="0" borderId="0" xfId="26" applyFont="1" applyAlignment="1">
      <alignment horizontal="left" vertical="center"/>
      <protection/>
    </xf>
    <xf numFmtId="0" fontId="23" fillId="2" borderId="0" xfId="26" applyFont="1" applyFill="1" applyAlignment="1">
      <alignment horizontal="center" vertical="center"/>
      <protection/>
    </xf>
    <xf numFmtId="0" fontId="24" fillId="2" borderId="0" xfId="26" applyFont="1" applyFill="1" applyAlignment="1">
      <alignment horizontal="center" vertical="center"/>
      <protection/>
    </xf>
    <xf numFmtId="0" fontId="14" fillId="0" borderId="0" xfId="26" applyFont="1" applyAlignment="1">
      <alignment horizontal="left" vertical="top" wrapText="1"/>
      <protection/>
    </xf>
    <xf numFmtId="0" fontId="21" fillId="0" borderId="0" xfId="26" applyFont="1" applyAlignment="1">
      <alignment horizontal="left" vertical="top"/>
      <protection/>
    </xf>
    <xf numFmtId="0" fontId="32" fillId="0" borderId="0" xfId="26" applyFont="1" applyAlignment="1">
      <alignment horizontal="left" vertical="top" wrapText="1"/>
      <protection/>
    </xf>
    <xf numFmtId="0" fontId="33" fillId="3" borderId="38" xfId="29" applyFont="1" applyFill="1" applyBorder="1" applyAlignment="1">
      <alignment horizontal="center" vertical="center"/>
      <protection/>
    </xf>
    <xf numFmtId="0" fontId="33" fillId="3" borderId="39" xfId="29" applyFont="1" applyFill="1" applyBorder="1" applyAlignment="1">
      <alignment horizontal="center" vertical="center"/>
      <protection/>
    </xf>
    <xf numFmtId="0" fontId="33" fillId="3" borderId="40" xfId="29" applyFont="1" applyFill="1" applyBorder="1" applyAlignment="1">
      <alignment horizontal="center" vertical="center"/>
      <protection/>
    </xf>
    <xf numFmtId="0" fontId="0" fillId="2" borderId="41" xfId="27" applyFill="1" applyBorder="1" applyAlignment="1">
      <alignment horizontal="center" vertical="center"/>
      <protection/>
    </xf>
    <xf numFmtId="0" fontId="0" fillId="2" borderId="42" xfId="27" applyFill="1" applyBorder="1" applyAlignment="1">
      <alignment horizontal="center" vertical="center"/>
      <protection/>
    </xf>
    <xf numFmtId="0" fontId="0" fillId="2" borderId="43" xfId="27" applyFill="1" applyBorder="1" applyAlignment="1">
      <alignment horizontal="center" vertical="center"/>
      <protection/>
    </xf>
    <xf numFmtId="0" fontId="2" fillId="2" borderId="41" xfId="22" applyFont="1" applyFill="1" applyBorder="1" applyAlignment="1">
      <alignment horizontal="center" vertical="center"/>
      <protection/>
    </xf>
    <xf numFmtId="0" fontId="2" fillId="2" borderId="42" xfId="22" applyFont="1" applyFill="1" applyBorder="1" applyAlignment="1">
      <alignment horizontal="center" vertical="center"/>
      <protection/>
    </xf>
    <xf numFmtId="0" fontId="2" fillId="2" borderId="43" xfId="22" applyFont="1" applyFill="1" applyBorder="1" applyAlignment="1">
      <alignment horizontal="center" vertical="center"/>
      <protection/>
    </xf>
    <xf numFmtId="0" fontId="7" fillId="0" borderId="44" xfId="0" applyFont="1" applyBorder="1" applyAlignment="1">
      <alignment/>
    </xf>
    <xf numFmtId="3" fontId="7" fillId="0" borderId="45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 vertical="center"/>
    </xf>
    <xf numFmtId="3" fontId="11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8" fillId="0" borderId="48" xfId="0" applyFont="1" applyBorder="1" applyAlignment="1">
      <alignment/>
    </xf>
    <xf numFmtId="0" fontId="9" fillId="0" borderId="48" xfId="0" applyFont="1" applyBorder="1" applyAlignment="1">
      <alignment/>
    </xf>
    <xf numFmtId="0" fontId="10" fillId="0" borderId="48" xfId="0" applyFont="1" applyBorder="1" applyAlignment="1">
      <alignment/>
    </xf>
    <xf numFmtId="0" fontId="0" fillId="0" borderId="48" xfId="0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24" applyFont="1" applyAlignment="1">
      <alignment horizontal="left"/>
      <protection/>
    </xf>
    <xf numFmtId="0" fontId="19" fillId="0" borderId="0" xfId="24" applyFont="1" applyAlignment="1">
      <alignment horizontal="center"/>
      <protection/>
    </xf>
    <xf numFmtId="3" fontId="18" fillId="0" borderId="1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3" fontId="16" fillId="0" borderId="45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/>
    </xf>
    <xf numFmtId="3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16" xfId="0" applyNumberFormat="1" applyFont="1" applyBorder="1" applyAlignment="1">
      <alignment/>
    </xf>
    <xf numFmtId="0" fontId="0" fillId="0" borderId="52" xfId="0" applyBorder="1" applyAlignment="1">
      <alignment/>
    </xf>
    <xf numFmtId="0" fontId="21" fillId="0" borderId="12" xfId="0" applyFont="1" applyBorder="1" applyAlignment="1">
      <alignment/>
    </xf>
    <xf numFmtId="0" fontId="21" fillId="0" borderId="44" xfId="0" applyFont="1" applyBorder="1" applyAlignment="1">
      <alignment/>
    </xf>
    <xf numFmtId="0" fontId="14" fillId="0" borderId="53" xfId="0" applyFont="1" applyBorder="1" applyAlignment="1">
      <alignment/>
    </xf>
    <xf numFmtId="3" fontId="21" fillId="0" borderId="45" xfId="0" applyNumberFormat="1" applyFont="1" applyBorder="1" applyAlignment="1">
      <alignment/>
    </xf>
    <xf numFmtId="0" fontId="21" fillId="0" borderId="45" xfId="0" applyFont="1" applyBorder="1" applyAlignment="1">
      <alignment/>
    </xf>
    <xf numFmtId="0" fontId="14" fillId="0" borderId="54" xfId="0" applyFont="1" applyBorder="1" applyAlignment="1">
      <alignment/>
    </xf>
    <xf numFmtId="3" fontId="21" fillId="0" borderId="51" xfId="0" applyNumberFormat="1" applyFont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WIMP" xfId="21"/>
    <cellStyle name="標準_Sheet1" xfId="22"/>
    <cellStyle name="標準_WFFJ_2005" xfId="23"/>
    <cellStyle name="標準_WLPRD" xfId="24"/>
    <cellStyle name="標準_コピー毛織物の貿易" xfId="25"/>
    <cellStyle name="標準_新毛需要" xfId="26"/>
    <cellStyle name="標準_毛糸の貿易" xfId="27"/>
    <cellStyle name="標準_毛製二次製品" xfId="28"/>
    <cellStyle name="標準_羊毛統計、羊毛の輸入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66</xdr:row>
      <xdr:rowOff>0</xdr:rowOff>
    </xdr:from>
    <xdr:to>
      <xdr:col>8</xdr:col>
      <xdr:colOff>371475</xdr:colOff>
      <xdr:row>66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392025"/>
          <a:ext cx="525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workbookViewId="0" topLeftCell="A29">
      <selection activeCell="E53" sqref="E53"/>
    </sheetView>
  </sheetViews>
  <sheetFormatPr defaultColWidth="9.00390625" defaultRowHeight="13.5"/>
  <cols>
    <col min="1" max="1" width="4.875" style="0" customWidth="1"/>
    <col min="3" max="3" width="18.50390625" style="0" customWidth="1"/>
  </cols>
  <sheetData>
    <row r="1" spans="2:9" ht="18.75">
      <c r="B1" s="273" t="s">
        <v>0</v>
      </c>
      <c r="C1" s="273"/>
      <c r="D1" s="273"/>
      <c r="E1" s="273"/>
      <c r="F1" s="273"/>
      <c r="G1" s="273"/>
      <c r="H1" s="273"/>
      <c r="I1" s="273"/>
    </row>
    <row r="2" spans="2:9" ht="18.75" thickBot="1">
      <c r="B2" s="1"/>
      <c r="C2" s="1"/>
      <c r="D2" s="1"/>
      <c r="E2" s="1"/>
      <c r="F2" s="2"/>
      <c r="G2" s="2"/>
      <c r="I2" s="2" t="s">
        <v>1</v>
      </c>
    </row>
    <row r="3" spans="2:10" ht="14.25">
      <c r="B3" s="122"/>
      <c r="C3" s="297"/>
      <c r="D3" s="127">
        <v>1990</v>
      </c>
      <c r="E3" s="127">
        <v>1995</v>
      </c>
      <c r="F3" s="127">
        <v>2000</v>
      </c>
      <c r="G3" s="127">
        <v>2005</v>
      </c>
      <c r="H3" s="127">
        <v>2007</v>
      </c>
      <c r="I3" s="127">
        <v>2008</v>
      </c>
      <c r="J3" s="292" t="s">
        <v>167</v>
      </c>
    </row>
    <row r="4" spans="2:10" ht="14.25">
      <c r="B4" s="124" t="s">
        <v>2</v>
      </c>
      <c r="C4" s="298"/>
      <c r="D4" s="128">
        <v>113508</v>
      </c>
      <c r="E4" s="128">
        <v>117446</v>
      </c>
      <c r="F4" s="128">
        <v>131095</v>
      </c>
      <c r="G4" s="128">
        <v>170882</v>
      </c>
      <c r="H4" s="128">
        <v>146018</v>
      </c>
      <c r="I4" s="128">
        <v>136436</v>
      </c>
      <c r="J4" s="293">
        <v>128557</v>
      </c>
    </row>
    <row r="5" spans="2:10" ht="14.25">
      <c r="B5" s="124" t="s">
        <v>3</v>
      </c>
      <c r="C5" s="298"/>
      <c r="D5" s="128">
        <v>138564</v>
      </c>
      <c r="E5" s="128">
        <v>90499</v>
      </c>
      <c r="F5" s="128">
        <v>50045</v>
      </c>
      <c r="G5" s="128">
        <v>65788</v>
      </c>
      <c r="H5" s="128">
        <v>71962</v>
      </c>
      <c r="I5" s="128">
        <v>75394</v>
      </c>
      <c r="J5" s="293">
        <v>77796</v>
      </c>
    </row>
    <row r="6" spans="2:10" ht="14.25">
      <c r="B6" s="124"/>
      <c r="C6" s="299" t="s">
        <v>168</v>
      </c>
      <c r="D6" s="129" t="s">
        <v>4</v>
      </c>
      <c r="E6" s="130">
        <v>31818</v>
      </c>
      <c r="F6" s="130">
        <v>12603</v>
      </c>
      <c r="G6" s="130">
        <v>15494</v>
      </c>
      <c r="H6" s="130">
        <v>17508</v>
      </c>
      <c r="I6" s="130">
        <v>19290</v>
      </c>
      <c r="J6" s="294">
        <v>19602</v>
      </c>
    </row>
    <row r="7" spans="2:10" ht="14.25">
      <c r="B7" s="124"/>
      <c r="C7" s="299" t="s">
        <v>169</v>
      </c>
      <c r="D7" s="129" t="s">
        <v>4</v>
      </c>
      <c r="E7" s="130">
        <v>6100</v>
      </c>
      <c r="F7" s="130">
        <v>7500</v>
      </c>
      <c r="G7" s="130">
        <v>14267</v>
      </c>
      <c r="H7" s="130">
        <v>15500</v>
      </c>
      <c r="I7" s="130">
        <v>15500</v>
      </c>
      <c r="J7" s="294">
        <v>15655</v>
      </c>
    </row>
    <row r="8" spans="2:10" ht="14.25">
      <c r="B8" s="124"/>
      <c r="C8" s="299" t="s">
        <v>170</v>
      </c>
      <c r="D8" s="129" t="s">
        <v>4</v>
      </c>
      <c r="E8" s="130">
        <v>24273</v>
      </c>
      <c r="F8" s="130">
        <v>8725</v>
      </c>
      <c r="G8" s="130">
        <v>11519</v>
      </c>
      <c r="H8" s="130">
        <v>12814</v>
      </c>
      <c r="I8" s="130">
        <v>13470</v>
      </c>
      <c r="J8" s="294">
        <v>14126</v>
      </c>
    </row>
    <row r="9" spans="2:10" ht="14.25">
      <c r="B9" s="124"/>
      <c r="C9" s="299" t="s">
        <v>171</v>
      </c>
      <c r="D9" s="129" t="s">
        <v>4</v>
      </c>
      <c r="E9" s="130">
        <v>9053</v>
      </c>
      <c r="F9" s="130">
        <v>8000</v>
      </c>
      <c r="G9" s="130">
        <v>9555</v>
      </c>
      <c r="H9" s="130">
        <v>10450</v>
      </c>
      <c r="I9" s="130">
        <v>10625</v>
      </c>
      <c r="J9" s="294">
        <v>11405</v>
      </c>
    </row>
    <row r="10" spans="2:10" ht="14.25">
      <c r="B10" s="124"/>
      <c r="C10" s="299" t="s">
        <v>5</v>
      </c>
      <c r="D10" s="129" t="s">
        <v>4</v>
      </c>
      <c r="E10" s="130">
        <v>19256</v>
      </c>
      <c r="F10" s="130">
        <v>13217</v>
      </c>
      <c r="G10" s="130">
        <v>14954</v>
      </c>
      <c r="H10" s="130">
        <v>15690</v>
      </c>
      <c r="I10" s="130">
        <v>16508</v>
      </c>
      <c r="J10" s="294">
        <v>17008</v>
      </c>
    </row>
    <row r="11" spans="2:10" ht="14.25">
      <c r="B11" s="124" t="s">
        <v>172</v>
      </c>
      <c r="C11" s="300"/>
      <c r="D11" s="295">
        <v>170174</v>
      </c>
      <c r="E11" s="128">
        <v>120862</v>
      </c>
      <c r="F11" s="128">
        <v>118552</v>
      </c>
      <c r="G11" s="128">
        <v>101125</v>
      </c>
      <c r="H11" s="128"/>
      <c r="I11" s="128">
        <v>76938</v>
      </c>
      <c r="J11" s="293">
        <v>72740</v>
      </c>
    </row>
    <row r="12" spans="2:10" ht="14.25">
      <c r="B12" s="124" t="s">
        <v>173</v>
      </c>
      <c r="C12" s="298"/>
      <c r="D12" s="128">
        <v>48700</v>
      </c>
      <c r="E12" s="128">
        <v>54131</v>
      </c>
      <c r="F12" s="128">
        <v>57900</v>
      </c>
      <c r="G12" s="128">
        <v>62854</v>
      </c>
      <c r="H12" s="128">
        <v>64269</v>
      </c>
      <c r="I12" s="128">
        <v>64989</v>
      </c>
      <c r="J12" s="293">
        <v>65717</v>
      </c>
    </row>
    <row r="13" spans="2:10" ht="14.25">
      <c r="B13" s="124" t="s">
        <v>174</v>
      </c>
      <c r="C13" s="298"/>
      <c r="D13" s="128">
        <v>44581</v>
      </c>
      <c r="E13" s="128">
        <v>50889</v>
      </c>
      <c r="F13" s="128">
        <v>53900</v>
      </c>
      <c r="G13" s="128">
        <v>52219</v>
      </c>
      <c r="H13" s="128">
        <v>53800</v>
      </c>
      <c r="I13" s="128">
        <v>53800</v>
      </c>
      <c r="J13" s="293">
        <v>52347</v>
      </c>
    </row>
    <row r="14" spans="2:10" ht="14.25">
      <c r="B14" s="124" t="s">
        <v>175</v>
      </c>
      <c r="C14" s="298"/>
      <c r="D14" s="128">
        <v>20700</v>
      </c>
      <c r="E14" s="128">
        <v>37180</v>
      </c>
      <c r="F14" s="128">
        <v>42800</v>
      </c>
      <c r="G14" s="128">
        <v>49797</v>
      </c>
      <c r="H14" s="128">
        <v>50944</v>
      </c>
      <c r="I14" s="128">
        <v>51100</v>
      </c>
      <c r="J14" s="293">
        <v>51555</v>
      </c>
    </row>
    <row r="15" spans="2:10" ht="14.25">
      <c r="B15" s="124" t="s">
        <v>176</v>
      </c>
      <c r="C15" s="298"/>
      <c r="D15" s="128">
        <v>12460</v>
      </c>
      <c r="E15" s="128">
        <v>14000</v>
      </c>
      <c r="F15" s="128">
        <v>14000</v>
      </c>
      <c r="G15" s="128">
        <v>23500</v>
      </c>
      <c r="H15" s="128">
        <v>33080</v>
      </c>
      <c r="I15" s="128">
        <v>33874</v>
      </c>
      <c r="J15" s="293">
        <v>33874</v>
      </c>
    </row>
    <row r="16" spans="2:10" ht="14.25">
      <c r="B16" s="124" t="s">
        <v>177</v>
      </c>
      <c r="C16" s="298"/>
      <c r="D16" s="128">
        <v>57852</v>
      </c>
      <c r="E16" s="128">
        <v>48816</v>
      </c>
      <c r="F16" s="128">
        <v>42260</v>
      </c>
      <c r="G16" s="128">
        <v>39879</v>
      </c>
      <c r="H16" s="128">
        <v>38500</v>
      </c>
      <c r="I16" s="128">
        <v>34100</v>
      </c>
      <c r="J16" s="293">
        <v>32384</v>
      </c>
    </row>
    <row r="17" spans="2:10" ht="14.25">
      <c r="B17" s="124" t="s">
        <v>6</v>
      </c>
      <c r="C17" s="298"/>
      <c r="D17" s="128">
        <v>44469</v>
      </c>
      <c r="E17" s="128">
        <v>43304</v>
      </c>
      <c r="F17" s="128">
        <v>42264</v>
      </c>
      <c r="G17" s="128">
        <v>35416</v>
      </c>
      <c r="H17" s="128">
        <v>33946</v>
      </c>
      <c r="I17" s="128">
        <v>33131</v>
      </c>
      <c r="J17" s="293">
        <v>30783</v>
      </c>
    </row>
    <row r="18" spans="2:10" ht="14.25">
      <c r="B18" s="124" t="s">
        <v>178</v>
      </c>
      <c r="C18" s="298"/>
      <c r="D18" s="128">
        <v>25698</v>
      </c>
      <c r="E18" s="128">
        <v>29065</v>
      </c>
      <c r="F18" s="128">
        <v>24084</v>
      </c>
      <c r="G18" s="128">
        <v>24900</v>
      </c>
      <c r="H18" s="128">
        <v>26794</v>
      </c>
      <c r="I18" s="128">
        <v>27111</v>
      </c>
      <c r="J18" s="293">
        <v>27400</v>
      </c>
    </row>
    <row r="19" spans="2:10" ht="14.25">
      <c r="B19" s="124" t="s">
        <v>179</v>
      </c>
      <c r="C19" s="298"/>
      <c r="D19" s="128">
        <v>22960</v>
      </c>
      <c r="E19" s="128">
        <v>21750</v>
      </c>
      <c r="F19" s="128">
        <v>21000</v>
      </c>
      <c r="G19" s="128">
        <v>20734</v>
      </c>
      <c r="H19" s="128">
        <v>26117</v>
      </c>
      <c r="I19" s="128">
        <v>25017</v>
      </c>
      <c r="J19" s="293">
        <v>25980</v>
      </c>
    </row>
    <row r="20" spans="2:10" ht="14.25">
      <c r="B20" s="124" t="s">
        <v>7</v>
      </c>
      <c r="C20" s="298"/>
      <c r="D20" s="128">
        <v>29500</v>
      </c>
      <c r="E20" s="128">
        <v>25300</v>
      </c>
      <c r="F20" s="128">
        <v>24988</v>
      </c>
      <c r="G20" s="128">
        <v>21629</v>
      </c>
      <c r="H20" s="128">
        <v>25082</v>
      </c>
      <c r="I20" s="128">
        <v>25233</v>
      </c>
      <c r="J20" s="293">
        <v>24989</v>
      </c>
    </row>
    <row r="21" spans="2:10" ht="14.25">
      <c r="B21" s="124" t="s">
        <v>180</v>
      </c>
      <c r="C21" s="298"/>
      <c r="D21" s="128">
        <v>43647</v>
      </c>
      <c r="E21" s="128">
        <v>35646</v>
      </c>
      <c r="F21" s="128">
        <v>28492</v>
      </c>
      <c r="G21" s="128">
        <v>25201</v>
      </c>
      <c r="H21" s="128">
        <v>25462</v>
      </c>
      <c r="I21" s="128">
        <v>25462</v>
      </c>
      <c r="J21" s="293">
        <v>23975</v>
      </c>
    </row>
    <row r="22" spans="2:10" ht="14.25">
      <c r="B22" s="124" t="s">
        <v>181</v>
      </c>
      <c r="C22" s="298"/>
      <c r="D22" s="128">
        <v>14509</v>
      </c>
      <c r="E22" s="128">
        <v>12075</v>
      </c>
      <c r="F22" s="128">
        <v>13505</v>
      </c>
      <c r="G22" s="128">
        <v>19651</v>
      </c>
      <c r="H22" s="128">
        <v>22865</v>
      </c>
      <c r="I22" s="128">
        <v>22865</v>
      </c>
      <c r="J22" s="293">
        <v>22522</v>
      </c>
    </row>
    <row r="23" spans="2:10" ht="14.25">
      <c r="B23" s="124" t="s">
        <v>182</v>
      </c>
      <c r="C23" s="298"/>
      <c r="D23" s="128">
        <v>22739</v>
      </c>
      <c r="E23" s="128">
        <v>23058</v>
      </c>
      <c r="F23" s="128">
        <v>23962</v>
      </c>
      <c r="G23" s="128">
        <v>22749</v>
      </c>
      <c r="H23" s="128">
        <v>22194</v>
      </c>
      <c r="I23" s="128">
        <v>19952</v>
      </c>
      <c r="J23" s="293">
        <v>19718</v>
      </c>
    </row>
    <row r="24" spans="2:10" ht="14.25">
      <c r="B24" s="124" t="s">
        <v>183</v>
      </c>
      <c r="C24" s="298"/>
      <c r="D24" s="128">
        <v>17697</v>
      </c>
      <c r="E24" s="128">
        <v>17302</v>
      </c>
      <c r="F24" s="128">
        <v>17616</v>
      </c>
      <c r="G24" s="128">
        <v>18909</v>
      </c>
      <c r="H24" s="128">
        <v>19851</v>
      </c>
      <c r="I24" s="128">
        <v>19946</v>
      </c>
      <c r="J24" s="293">
        <v>19647</v>
      </c>
    </row>
    <row r="25" spans="2:10" ht="14.25">
      <c r="B25" s="124" t="s">
        <v>184</v>
      </c>
      <c r="C25" s="298"/>
      <c r="D25" s="128">
        <v>14265</v>
      </c>
      <c r="E25" s="128">
        <v>13787</v>
      </c>
      <c r="F25" s="128">
        <v>15191</v>
      </c>
      <c r="G25" s="128">
        <v>11684</v>
      </c>
      <c r="H25" s="128">
        <v>16990</v>
      </c>
      <c r="I25" s="128">
        <v>18362</v>
      </c>
      <c r="J25" s="293">
        <v>19275</v>
      </c>
    </row>
    <row r="26" spans="2:10" ht="14.25">
      <c r="B26" s="124" t="s">
        <v>185</v>
      </c>
      <c r="C26" s="298"/>
      <c r="D26" s="128">
        <v>13514</v>
      </c>
      <c r="E26" s="128">
        <v>13389</v>
      </c>
      <c r="F26" s="128">
        <v>17300</v>
      </c>
      <c r="G26" s="128">
        <v>16872</v>
      </c>
      <c r="H26" s="128">
        <v>16894</v>
      </c>
      <c r="I26" s="128">
        <v>17078</v>
      </c>
      <c r="J26" s="293">
        <v>17476</v>
      </c>
    </row>
    <row r="27" spans="2:10" ht="14.25">
      <c r="B27" s="124" t="s">
        <v>186</v>
      </c>
      <c r="C27" s="298"/>
      <c r="D27" s="128">
        <v>20015</v>
      </c>
      <c r="E27" s="128">
        <v>18336</v>
      </c>
      <c r="F27" s="128">
        <v>14785</v>
      </c>
      <c r="G27" s="128">
        <v>15588</v>
      </c>
      <c r="H27" s="128">
        <v>16239</v>
      </c>
      <c r="I27" s="128">
        <v>16629</v>
      </c>
      <c r="J27" s="293">
        <v>16795</v>
      </c>
    </row>
    <row r="28" spans="2:10" ht="14.25">
      <c r="B28" s="124" t="s">
        <v>187</v>
      </c>
      <c r="C28" s="298"/>
      <c r="D28" s="128">
        <v>12257</v>
      </c>
      <c r="E28" s="128">
        <v>12570</v>
      </c>
      <c r="F28" s="128">
        <v>13700</v>
      </c>
      <c r="G28" s="128">
        <v>14822</v>
      </c>
      <c r="H28" s="128">
        <v>14580</v>
      </c>
      <c r="I28" s="128">
        <v>14510</v>
      </c>
      <c r="J28" s="293">
        <v>14138</v>
      </c>
    </row>
    <row r="29" spans="2:10" ht="14.25">
      <c r="B29" s="124" t="s">
        <v>188</v>
      </c>
      <c r="C29" s="298"/>
      <c r="D29" s="128">
        <v>13000</v>
      </c>
      <c r="E29" s="128">
        <v>13500</v>
      </c>
      <c r="F29" s="128">
        <v>12000</v>
      </c>
      <c r="G29" s="128">
        <v>14700</v>
      </c>
      <c r="H29" s="128">
        <v>13100</v>
      </c>
      <c r="I29" s="128">
        <v>13100</v>
      </c>
      <c r="J29" s="293">
        <v>12969</v>
      </c>
    </row>
    <row r="30" spans="2:10" ht="14.25">
      <c r="B30" s="124" t="s">
        <v>189</v>
      </c>
      <c r="C30" s="298"/>
      <c r="D30" s="128">
        <v>28571</v>
      </c>
      <c r="E30" s="128">
        <v>21626</v>
      </c>
      <c r="F30" s="128">
        <v>13562</v>
      </c>
      <c r="G30" s="128">
        <v>15000</v>
      </c>
      <c r="H30" s="128">
        <v>15170</v>
      </c>
      <c r="I30" s="128">
        <v>13140</v>
      </c>
      <c r="J30" s="293">
        <v>12350</v>
      </c>
    </row>
    <row r="31" spans="2:10" ht="14.25">
      <c r="B31" s="124" t="s">
        <v>190</v>
      </c>
      <c r="C31" s="298"/>
      <c r="D31" s="128">
        <v>14170</v>
      </c>
      <c r="E31" s="128">
        <v>12907</v>
      </c>
      <c r="F31" s="128">
        <v>12000</v>
      </c>
      <c r="G31" s="128">
        <v>10773</v>
      </c>
      <c r="H31" s="128"/>
      <c r="I31" s="128">
        <v>10710</v>
      </c>
      <c r="J31" s="293">
        <v>10710</v>
      </c>
    </row>
    <row r="32" spans="2:10" ht="14.25">
      <c r="B32" s="124" t="s">
        <v>191</v>
      </c>
      <c r="C32" s="298"/>
      <c r="D32" s="128">
        <v>6006</v>
      </c>
      <c r="E32" s="128">
        <v>7169</v>
      </c>
      <c r="F32" s="128">
        <v>7427</v>
      </c>
      <c r="G32" s="128">
        <v>8327</v>
      </c>
      <c r="H32" s="128">
        <v>9860</v>
      </c>
      <c r="I32" s="128">
        <v>9605</v>
      </c>
      <c r="J32" s="293">
        <v>10199</v>
      </c>
    </row>
    <row r="33" spans="2:10" ht="14.25">
      <c r="B33" s="124" t="s">
        <v>192</v>
      </c>
      <c r="C33" s="298"/>
      <c r="D33" s="128">
        <v>9050</v>
      </c>
      <c r="E33" s="128">
        <v>5600</v>
      </c>
      <c r="F33" s="128">
        <v>5900</v>
      </c>
      <c r="G33" s="128">
        <v>10034</v>
      </c>
      <c r="H33" s="128">
        <v>9429</v>
      </c>
      <c r="I33" s="128">
        <v>9907</v>
      </c>
      <c r="J33" s="293">
        <v>9903</v>
      </c>
    </row>
    <row r="34" spans="2:10" ht="14.25">
      <c r="B34" s="124" t="s">
        <v>193</v>
      </c>
      <c r="C34" s="298"/>
      <c r="D34" s="128">
        <v>7676</v>
      </c>
      <c r="E34" s="128">
        <v>7884</v>
      </c>
      <c r="F34" s="128">
        <v>8752</v>
      </c>
      <c r="G34" s="128">
        <v>8816</v>
      </c>
      <c r="H34" s="128">
        <v>9149</v>
      </c>
      <c r="I34" s="128">
        <v>9333</v>
      </c>
      <c r="J34" s="293">
        <v>9530</v>
      </c>
    </row>
    <row r="35" spans="2:10" ht="14.25">
      <c r="B35" s="124" t="s">
        <v>194</v>
      </c>
      <c r="C35" s="298"/>
      <c r="D35" s="128">
        <v>6086</v>
      </c>
      <c r="E35" s="128">
        <v>5431</v>
      </c>
      <c r="F35" s="128">
        <v>6200</v>
      </c>
      <c r="G35" s="128">
        <v>8403</v>
      </c>
      <c r="H35" s="128">
        <v>8871</v>
      </c>
      <c r="I35" s="128">
        <v>9500</v>
      </c>
      <c r="J35" s="293">
        <v>9500</v>
      </c>
    </row>
    <row r="36" spans="2:10" ht="14.25">
      <c r="B36" s="124" t="s">
        <v>8</v>
      </c>
      <c r="C36" s="301"/>
      <c r="D36" s="128">
        <v>3756</v>
      </c>
      <c r="E36" s="128">
        <v>3751</v>
      </c>
      <c r="F36" s="128">
        <v>4804</v>
      </c>
      <c r="G36" s="128">
        <v>7980</v>
      </c>
      <c r="H36" s="128">
        <v>8420</v>
      </c>
      <c r="I36" s="128">
        <v>8889</v>
      </c>
      <c r="J36" s="293">
        <v>9087</v>
      </c>
    </row>
    <row r="37" spans="2:10" ht="14.25">
      <c r="B37" s="124" t="s">
        <v>195</v>
      </c>
      <c r="C37" s="298"/>
      <c r="D37" s="128">
        <v>8723</v>
      </c>
      <c r="E37" s="128">
        <v>8802</v>
      </c>
      <c r="F37" s="128">
        <v>8951</v>
      </c>
      <c r="G37" s="128">
        <v>8827</v>
      </c>
      <c r="H37" s="128">
        <v>8830</v>
      </c>
      <c r="I37" s="128">
        <v>8897</v>
      </c>
      <c r="J37" s="293">
        <v>8994</v>
      </c>
    </row>
    <row r="38" spans="2:10" ht="14.25">
      <c r="B38" s="124" t="s">
        <v>196</v>
      </c>
      <c r="C38" s="298"/>
      <c r="D38" s="128">
        <v>15435</v>
      </c>
      <c r="E38" s="128">
        <v>10897</v>
      </c>
      <c r="F38" s="128">
        <v>8121</v>
      </c>
      <c r="G38" s="128">
        <v>7425</v>
      </c>
      <c r="H38" s="128">
        <v>7678</v>
      </c>
      <c r="I38" s="128">
        <v>8469</v>
      </c>
      <c r="J38" s="293">
        <v>8882</v>
      </c>
    </row>
    <row r="39" spans="2:10" ht="14.25">
      <c r="B39" s="124" t="s">
        <v>197</v>
      </c>
      <c r="C39" s="298"/>
      <c r="D39" s="128">
        <v>5100</v>
      </c>
      <c r="E39" s="128">
        <v>5288</v>
      </c>
      <c r="F39" s="128">
        <v>7535</v>
      </c>
      <c r="G39" s="128">
        <v>8850</v>
      </c>
      <c r="H39" s="128">
        <v>8850</v>
      </c>
      <c r="I39" s="128">
        <v>8850</v>
      </c>
      <c r="J39" s="293">
        <v>8850</v>
      </c>
    </row>
    <row r="40" spans="2:10" ht="14.25">
      <c r="B40" s="124" t="s">
        <v>198</v>
      </c>
      <c r="C40" s="298"/>
      <c r="D40" s="128">
        <v>25220</v>
      </c>
      <c r="E40" s="128">
        <v>20205</v>
      </c>
      <c r="F40" s="128">
        <v>13198</v>
      </c>
      <c r="G40" s="128">
        <v>10836</v>
      </c>
      <c r="H40" s="128">
        <v>10323</v>
      </c>
      <c r="I40" s="128">
        <v>9345</v>
      </c>
      <c r="J40" s="293">
        <v>8637</v>
      </c>
    </row>
    <row r="41" spans="2:10" ht="14.25">
      <c r="B41" s="124" t="s">
        <v>199</v>
      </c>
      <c r="C41" s="298"/>
      <c r="D41" s="128">
        <v>10848</v>
      </c>
      <c r="E41" s="128">
        <v>10690</v>
      </c>
      <c r="F41" s="128">
        <v>11017</v>
      </c>
      <c r="G41" s="128">
        <v>8106</v>
      </c>
      <c r="H41" s="128">
        <v>8227</v>
      </c>
      <c r="I41" s="128">
        <v>8237</v>
      </c>
      <c r="J41" s="293">
        <v>8175</v>
      </c>
    </row>
    <row r="42" spans="2:10" ht="14.25">
      <c r="B42" s="124" t="s">
        <v>200</v>
      </c>
      <c r="C42" s="298"/>
      <c r="D42" s="128">
        <v>11209</v>
      </c>
      <c r="E42" s="128">
        <v>10320</v>
      </c>
      <c r="F42" s="128">
        <v>9578</v>
      </c>
      <c r="G42" s="128">
        <v>9097</v>
      </c>
      <c r="H42" s="128">
        <v>8499</v>
      </c>
      <c r="I42" s="128">
        <v>8187</v>
      </c>
      <c r="J42" s="293">
        <v>7715</v>
      </c>
    </row>
    <row r="43" spans="2:10" ht="14.25">
      <c r="B43" s="124" t="s">
        <v>201</v>
      </c>
      <c r="C43" s="298"/>
      <c r="D43" s="128">
        <v>5846</v>
      </c>
      <c r="E43" s="128">
        <v>6195</v>
      </c>
      <c r="F43" s="128">
        <v>5900</v>
      </c>
      <c r="G43" s="128">
        <v>7624</v>
      </c>
      <c r="H43" s="128">
        <v>7500</v>
      </c>
      <c r="I43" s="128">
        <v>7825</v>
      </c>
      <c r="J43" s="293">
        <v>7551</v>
      </c>
    </row>
    <row r="44" spans="2:10" ht="14.25">
      <c r="B44" s="124" t="s">
        <v>202</v>
      </c>
      <c r="C44" s="298"/>
      <c r="D44" s="128">
        <v>5047</v>
      </c>
      <c r="E44" s="128">
        <v>5851</v>
      </c>
      <c r="F44" s="128">
        <v>6585</v>
      </c>
      <c r="G44" s="128">
        <v>7009</v>
      </c>
      <c r="H44" s="128">
        <v>7321</v>
      </c>
      <c r="I44" s="128">
        <v>7482</v>
      </c>
      <c r="J44" s="293">
        <v>7482</v>
      </c>
    </row>
    <row r="45" spans="2:10" ht="14.25">
      <c r="B45" s="124" t="s">
        <v>203</v>
      </c>
      <c r="C45" s="298"/>
      <c r="D45" s="128">
        <v>5966</v>
      </c>
      <c r="E45" s="128">
        <v>6222</v>
      </c>
      <c r="F45" s="128">
        <v>6926</v>
      </c>
      <c r="G45" s="128">
        <v>7213</v>
      </c>
      <c r="H45" s="128">
        <v>7618</v>
      </c>
      <c r="I45" s="128">
        <v>7301</v>
      </c>
      <c r="J45" s="293">
        <v>7257</v>
      </c>
    </row>
    <row r="46" spans="2:10" ht="14.25">
      <c r="B46" s="125" t="s">
        <v>9</v>
      </c>
      <c r="C46" s="302"/>
      <c r="D46" s="131">
        <v>134064</v>
      </c>
      <c r="E46" s="131">
        <v>121958</v>
      </c>
      <c r="F46" s="131">
        <v>119083</v>
      </c>
      <c r="G46" s="131">
        <v>126796</v>
      </c>
      <c r="H46" s="131">
        <v>126517</v>
      </c>
      <c r="I46" s="131">
        <v>131011</v>
      </c>
      <c r="J46" s="293">
        <v>129625</v>
      </c>
    </row>
    <row r="47" spans="2:10" ht="15.75" thickBot="1">
      <c r="B47" s="126" t="s">
        <v>10</v>
      </c>
      <c r="C47" s="303"/>
      <c r="D47" s="132">
        <v>1203582</v>
      </c>
      <c r="E47" s="132">
        <v>1083698</v>
      </c>
      <c r="F47" s="132">
        <v>1034978</v>
      </c>
      <c r="G47" s="132">
        <v>1100018</v>
      </c>
      <c r="H47" s="132">
        <v>1094767</v>
      </c>
      <c r="I47" s="132">
        <v>1081716</v>
      </c>
      <c r="J47" s="296">
        <v>1065085</v>
      </c>
    </row>
    <row r="49" spans="2:7" ht="18">
      <c r="B49" s="3" t="s">
        <v>204</v>
      </c>
      <c r="C49" s="4"/>
      <c r="D49" s="4"/>
      <c r="E49" s="4"/>
      <c r="F49" s="5"/>
      <c r="G49" s="5"/>
    </row>
    <row r="50" spans="2:7" ht="18">
      <c r="B50" s="6" t="s">
        <v>205</v>
      </c>
      <c r="C50" s="4"/>
      <c r="D50" s="4"/>
      <c r="E50" s="4"/>
      <c r="F50" s="5"/>
      <c r="G50" s="5"/>
    </row>
  </sheetData>
  <mergeCells count="1">
    <mergeCell ref="B1:I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6"/>
  <sheetViews>
    <sheetView workbookViewId="0" topLeftCell="A1">
      <selection activeCell="K23" sqref="K22:K23"/>
    </sheetView>
  </sheetViews>
  <sheetFormatPr defaultColWidth="9.00390625" defaultRowHeight="13.5"/>
  <cols>
    <col min="1" max="1" width="5.125" style="0" customWidth="1"/>
    <col min="3" max="3" width="15.50390625" style="0" customWidth="1"/>
  </cols>
  <sheetData>
    <row r="2" spans="2:9" ht="18.75">
      <c r="B2" s="274" t="s">
        <v>206</v>
      </c>
      <c r="C2" s="275"/>
      <c r="D2" s="275"/>
      <c r="E2" s="275"/>
      <c r="F2" s="275"/>
      <c r="G2" s="275"/>
      <c r="H2" s="275"/>
      <c r="I2" s="275"/>
    </row>
    <row r="4" spans="9:10" ht="14.25" thickBot="1">
      <c r="I4" s="7" t="s">
        <v>207</v>
      </c>
      <c r="J4" s="7" t="s">
        <v>11</v>
      </c>
    </row>
    <row r="5" spans="2:10" ht="13.5">
      <c r="B5" s="122"/>
      <c r="C5" s="123"/>
      <c r="D5" s="138">
        <v>1990</v>
      </c>
      <c r="E5" s="138">
        <v>1995</v>
      </c>
      <c r="F5" s="138">
        <v>2000</v>
      </c>
      <c r="G5" s="138">
        <v>2005</v>
      </c>
      <c r="H5" s="138">
        <v>2007</v>
      </c>
      <c r="I5" s="308">
        <v>2008</v>
      </c>
      <c r="J5" s="309" t="s">
        <v>208</v>
      </c>
    </row>
    <row r="6" spans="2:10" ht="13.5">
      <c r="B6" s="139" t="s">
        <v>209</v>
      </c>
      <c r="C6" s="133"/>
      <c r="D6" s="135">
        <v>723667</v>
      </c>
      <c r="E6" s="135">
        <v>472510</v>
      </c>
      <c r="F6" s="135">
        <v>438295</v>
      </c>
      <c r="G6" s="135">
        <v>332280</v>
      </c>
      <c r="H6" s="135">
        <v>309001</v>
      </c>
      <c r="I6" s="135">
        <v>283484</v>
      </c>
      <c r="J6" s="310">
        <v>256553</v>
      </c>
    </row>
    <row r="7" spans="2:10" ht="13.5">
      <c r="B7" s="139" t="s">
        <v>2</v>
      </c>
      <c r="C7" s="133"/>
      <c r="D7" s="135">
        <v>103181</v>
      </c>
      <c r="E7" s="135">
        <v>121618</v>
      </c>
      <c r="F7" s="135">
        <v>127919</v>
      </c>
      <c r="G7" s="135">
        <v>175089</v>
      </c>
      <c r="H7" s="135">
        <v>175053</v>
      </c>
      <c r="I7" s="135">
        <v>175053</v>
      </c>
      <c r="J7" s="310">
        <v>162955</v>
      </c>
    </row>
    <row r="8" spans="2:10" ht="13.5">
      <c r="B8" s="139" t="s">
        <v>210</v>
      </c>
      <c r="C8" s="133"/>
      <c r="D8" s="135">
        <v>230737</v>
      </c>
      <c r="E8" s="135">
        <v>213400</v>
      </c>
      <c r="F8" s="135">
        <v>193300</v>
      </c>
      <c r="G8" s="135">
        <v>158498</v>
      </c>
      <c r="H8" s="135">
        <v>164134</v>
      </c>
      <c r="I8" s="135">
        <v>155234</v>
      </c>
      <c r="J8" s="310">
        <v>118801</v>
      </c>
    </row>
    <row r="9" spans="2:10" ht="13.5">
      <c r="B9" s="139" t="s">
        <v>3</v>
      </c>
      <c r="C9" s="133"/>
      <c r="D9" s="135">
        <v>240183</v>
      </c>
      <c r="E9" s="135">
        <v>126438</v>
      </c>
      <c r="F9" s="135">
        <v>71777</v>
      </c>
      <c r="G9" s="135">
        <v>84815</v>
      </c>
      <c r="H9" s="135">
        <v>92305</v>
      </c>
      <c r="I9" s="135">
        <v>96076</v>
      </c>
      <c r="J9" s="310">
        <v>99131</v>
      </c>
    </row>
    <row r="10" spans="2:10" ht="14.25">
      <c r="B10" s="140"/>
      <c r="C10" s="134" t="s">
        <v>168</v>
      </c>
      <c r="D10" s="136">
        <v>102034</v>
      </c>
      <c r="E10" s="136">
        <v>41855</v>
      </c>
      <c r="F10" s="136">
        <v>17659</v>
      </c>
      <c r="G10" s="136">
        <v>21615</v>
      </c>
      <c r="H10" s="136">
        <v>22779</v>
      </c>
      <c r="I10" s="136">
        <v>24071</v>
      </c>
      <c r="J10" s="311">
        <v>24596</v>
      </c>
    </row>
    <row r="11" spans="2:10" ht="14.25">
      <c r="B11" s="140"/>
      <c r="C11" s="134" t="s">
        <v>170</v>
      </c>
      <c r="D11" s="136">
        <v>60438</v>
      </c>
      <c r="E11" s="136">
        <v>33548</v>
      </c>
      <c r="F11" s="136">
        <v>13172</v>
      </c>
      <c r="G11" s="136">
        <v>17493</v>
      </c>
      <c r="H11" s="136">
        <v>19651</v>
      </c>
      <c r="I11" s="136">
        <v>20226</v>
      </c>
      <c r="J11" s="311">
        <v>20915</v>
      </c>
    </row>
    <row r="12" spans="2:10" ht="14.25">
      <c r="B12" s="140"/>
      <c r="C12" s="134" t="s">
        <v>171</v>
      </c>
      <c r="D12" s="136">
        <v>19350</v>
      </c>
      <c r="E12" s="136">
        <v>14625</v>
      </c>
      <c r="F12" s="136">
        <v>11876</v>
      </c>
      <c r="G12" s="136">
        <v>15061</v>
      </c>
      <c r="H12" s="136">
        <v>16790</v>
      </c>
      <c r="I12" s="136">
        <v>17835</v>
      </c>
      <c r="J12" s="311">
        <v>18735</v>
      </c>
    </row>
    <row r="13" spans="2:10" ht="14.25">
      <c r="B13" s="140"/>
      <c r="C13" s="134" t="s">
        <v>169</v>
      </c>
      <c r="D13" s="136">
        <v>12000</v>
      </c>
      <c r="E13" s="136">
        <v>14475</v>
      </c>
      <c r="F13" s="136">
        <v>13483</v>
      </c>
      <c r="G13" s="136">
        <v>13650</v>
      </c>
      <c r="H13" s="136">
        <v>15150</v>
      </c>
      <c r="I13" s="136">
        <v>15150</v>
      </c>
      <c r="J13" s="311">
        <v>15750</v>
      </c>
    </row>
    <row r="14" spans="2:10" ht="14.25">
      <c r="B14" s="140"/>
      <c r="C14" s="134" t="s">
        <v>211</v>
      </c>
      <c r="D14" s="136">
        <v>5040</v>
      </c>
      <c r="E14" s="136">
        <v>4050</v>
      </c>
      <c r="F14" s="136">
        <v>4912</v>
      </c>
      <c r="G14" s="136">
        <v>5910</v>
      </c>
      <c r="H14" s="136">
        <v>6400</v>
      </c>
      <c r="I14" s="136">
        <v>6646</v>
      </c>
      <c r="J14" s="311">
        <v>6866</v>
      </c>
    </row>
    <row r="15" spans="2:10" ht="14.25">
      <c r="B15" s="140"/>
      <c r="C15" s="134" t="s">
        <v>212</v>
      </c>
      <c r="D15" s="136">
        <v>19972</v>
      </c>
      <c r="E15" s="136">
        <v>6895</v>
      </c>
      <c r="F15" s="136">
        <v>5595</v>
      </c>
      <c r="G15" s="136">
        <v>4963</v>
      </c>
      <c r="H15" s="136">
        <v>5009</v>
      </c>
      <c r="I15" s="136">
        <v>5421</v>
      </c>
      <c r="J15" s="311">
        <v>5473</v>
      </c>
    </row>
    <row r="16" spans="2:10" ht="14.25">
      <c r="B16" s="140"/>
      <c r="C16" s="134" t="s">
        <v>213</v>
      </c>
      <c r="D16" s="136">
        <v>21349</v>
      </c>
      <c r="E16" s="136">
        <v>10990</v>
      </c>
      <c r="F16" s="136">
        <v>5081</v>
      </c>
      <c r="G16" s="136">
        <v>6122</v>
      </c>
      <c r="H16" s="136">
        <v>6526</v>
      </c>
      <c r="I16" s="136">
        <v>6728</v>
      </c>
      <c r="J16" s="311">
        <v>6795</v>
      </c>
    </row>
    <row r="17" spans="2:10" ht="13.5">
      <c r="B17" s="139" t="s">
        <v>214</v>
      </c>
      <c r="C17" s="133"/>
      <c r="D17" s="135">
        <v>34160</v>
      </c>
      <c r="E17" s="135">
        <v>33152</v>
      </c>
      <c r="F17" s="135">
        <v>38080</v>
      </c>
      <c r="G17" s="135">
        <v>35920</v>
      </c>
      <c r="H17" s="135">
        <v>36720</v>
      </c>
      <c r="I17" s="135">
        <v>37120</v>
      </c>
      <c r="J17" s="310">
        <v>36000</v>
      </c>
    </row>
    <row r="18" spans="2:10" ht="13.5">
      <c r="B18" s="139" t="s">
        <v>215</v>
      </c>
      <c r="C18" s="133"/>
      <c r="D18" s="135">
        <v>93967</v>
      </c>
      <c r="E18" s="135">
        <v>56566</v>
      </c>
      <c r="F18" s="135">
        <v>38911</v>
      </c>
      <c r="G18" s="135">
        <v>49622</v>
      </c>
      <c r="H18" s="135">
        <v>47750</v>
      </c>
      <c r="I18" s="135">
        <v>40176</v>
      </c>
      <c r="J18" s="310">
        <v>33377</v>
      </c>
    </row>
    <row r="19" spans="2:10" ht="13.5">
      <c r="B19" s="139" t="s">
        <v>216</v>
      </c>
      <c r="C19" s="133"/>
      <c r="D19" s="135">
        <v>20070</v>
      </c>
      <c r="E19" s="135">
        <v>22905</v>
      </c>
      <c r="F19" s="135">
        <v>24255</v>
      </c>
      <c r="G19" s="135">
        <v>24255</v>
      </c>
      <c r="H19" s="135">
        <v>25387</v>
      </c>
      <c r="I19" s="135">
        <v>33750</v>
      </c>
      <c r="J19" s="310">
        <v>32850</v>
      </c>
    </row>
    <row r="20" spans="2:10" ht="13.5">
      <c r="B20" s="139" t="s">
        <v>217</v>
      </c>
      <c r="C20" s="133"/>
      <c r="D20" s="135">
        <v>58954</v>
      </c>
      <c r="E20" s="135">
        <v>41379</v>
      </c>
      <c r="F20" s="135">
        <v>28731</v>
      </c>
      <c r="G20" s="135">
        <v>28024</v>
      </c>
      <c r="H20" s="135">
        <v>27395</v>
      </c>
      <c r="I20" s="135">
        <v>29465</v>
      </c>
      <c r="J20" s="310">
        <v>29161</v>
      </c>
    </row>
    <row r="21" spans="2:10" ht="13.5">
      <c r="B21" s="139" t="s">
        <v>218</v>
      </c>
      <c r="C21" s="133"/>
      <c r="D21" s="135">
        <v>68125</v>
      </c>
      <c r="E21" s="135">
        <v>59791</v>
      </c>
      <c r="F21" s="135">
        <v>40601</v>
      </c>
      <c r="G21" s="135">
        <v>27871</v>
      </c>
      <c r="H21" s="135">
        <v>32652</v>
      </c>
      <c r="I21" s="135">
        <v>29743</v>
      </c>
      <c r="J21" s="310">
        <v>28429</v>
      </c>
    </row>
    <row r="22" spans="2:10" ht="13.5">
      <c r="B22" s="139" t="s">
        <v>219</v>
      </c>
      <c r="C22" s="133"/>
      <c r="D22" s="135">
        <v>10500</v>
      </c>
      <c r="E22" s="135">
        <v>19000</v>
      </c>
      <c r="F22" s="135">
        <v>22500</v>
      </c>
      <c r="G22" s="135">
        <v>22500</v>
      </c>
      <c r="H22" s="135">
        <v>23000</v>
      </c>
      <c r="I22" s="135">
        <v>23000</v>
      </c>
      <c r="J22" s="310">
        <v>23000</v>
      </c>
    </row>
    <row r="23" spans="2:10" ht="13.5">
      <c r="B23" s="139" t="s">
        <v>6</v>
      </c>
      <c r="C23" s="133"/>
      <c r="D23" s="135">
        <v>50630</v>
      </c>
      <c r="E23" s="135">
        <v>47847</v>
      </c>
      <c r="F23" s="135">
        <v>39080</v>
      </c>
      <c r="G23" s="135">
        <v>29125</v>
      </c>
      <c r="H23" s="135">
        <v>33750</v>
      </c>
      <c r="I23" s="135">
        <v>25455</v>
      </c>
      <c r="J23" s="310">
        <v>22704</v>
      </c>
    </row>
    <row r="24" spans="2:10" ht="13.5">
      <c r="B24" s="139" t="s">
        <v>220</v>
      </c>
      <c r="C24" s="133"/>
      <c r="D24" s="135">
        <v>42500</v>
      </c>
      <c r="E24" s="135">
        <v>35000</v>
      </c>
      <c r="F24" s="135">
        <v>30000</v>
      </c>
      <c r="G24" s="135">
        <v>23088</v>
      </c>
      <c r="H24" s="135">
        <v>23000</v>
      </c>
      <c r="I24" s="135">
        <v>22500</v>
      </c>
      <c r="J24" s="310">
        <v>20135</v>
      </c>
    </row>
    <row r="25" spans="2:10" ht="13.5">
      <c r="B25" s="139" t="s">
        <v>221</v>
      </c>
      <c r="C25" s="133"/>
      <c r="D25" s="135">
        <v>19713</v>
      </c>
      <c r="E25" s="135">
        <v>22344</v>
      </c>
      <c r="F25" s="135">
        <v>16338</v>
      </c>
      <c r="G25" s="135">
        <v>16674</v>
      </c>
      <c r="H25" s="135">
        <v>17052</v>
      </c>
      <c r="I25" s="135">
        <v>17220</v>
      </c>
      <c r="J25" s="310">
        <v>16800</v>
      </c>
    </row>
    <row r="26" spans="2:10" ht="13.5">
      <c r="B26" s="139" t="s">
        <v>222</v>
      </c>
      <c r="C26" s="133"/>
      <c r="D26" s="135">
        <v>15070</v>
      </c>
      <c r="E26" s="135">
        <v>12235</v>
      </c>
      <c r="F26" s="135">
        <v>12254</v>
      </c>
      <c r="G26" s="135">
        <v>10560</v>
      </c>
      <c r="H26" s="135">
        <v>16320</v>
      </c>
      <c r="I26" s="135">
        <v>16320</v>
      </c>
      <c r="J26" s="310">
        <v>16080</v>
      </c>
    </row>
    <row r="27" spans="2:10" ht="13.5">
      <c r="B27" s="139" t="s">
        <v>223</v>
      </c>
      <c r="C27" s="133"/>
      <c r="D27" s="135">
        <v>14000</v>
      </c>
      <c r="E27" s="135">
        <v>14400</v>
      </c>
      <c r="F27" s="135">
        <v>15200</v>
      </c>
      <c r="G27" s="135">
        <v>15200</v>
      </c>
      <c r="H27" s="135">
        <v>16000</v>
      </c>
      <c r="I27" s="135">
        <v>16000</v>
      </c>
      <c r="J27" s="310">
        <v>15600</v>
      </c>
    </row>
    <row r="28" spans="2:10" ht="13.5">
      <c r="B28" s="139" t="s">
        <v>224</v>
      </c>
      <c r="C28" s="133"/>
      <c r="D28" s="135">
        <v>16723</v>
      </c>
      <c r="E28" s="135">
        <v>17078</v>
      </c>
      <c r="F28" s="135">
        <v>17597</v>
      </c>
      <c r="G28" s="135">
        <v>16031</v>
      </c>
      <c r="H28" s="135">
        <v>13500</v>
      </c>
      <c r="I28" s="135">
        <v>14400</v>
      </c>
      <c r="J28" s="310">
        <v>13950</v>
      </c>
    </row>
    <row r="29" spans="2:10" ht="13.5">
      <c r="B29" s="139" t="s">
        <v>225</v>
      </c>
      <c r="C29" s="133"/>
      <c r="D29" s="135">
        <v>12027</v>
      </c>
      <c r="E29" s="135">
        <v>11172</v>
      </c>
      <c r="F29" s="135">
        <v>12369</v>
      </c>
      <c r="G29" s="135">
        <v>8550</v>
      </c>
      <c r="H29" s="135">
        <v>10374</v>
      </c>
      <c r="I29" s="135">
        <v>11856</v>
      </c>
      <c r="J29" s="310">
        <v>11970</v>
      </c>
    </row>
    <row r="30" spans="2:10" ht="13.5">
      <c r="B30" s="139" t="s">
        <v>226</v>
      </c>
      <c r="C30" s="133"/>
      <c r="D30" s="135">
        <v>11000</v>
      </c>
      <c r="E30" s="135">
        <v>10323</v>
      </c>
      <c r="F30" s="135">
        <v>8260</v>
      </c>
      <c r="G30" s="135">
        <v>8250</v>
      </c>
      <c r="H30" s="135">
        <v>9100</v>
      </c>
      <c r="I30" s="135">
        <v>10400</v>
      </c>
      <c r="J30" s="310">
        <v>10500</v>
      </c>
    </row>
    <row r="31" spans="2:10" ht="13.5">
      <c r="B31" s="139" t="s">
        <v>227</v>
      </c>
      <c r="C31" s="133"/>
      <c r="D31" s="135">
        <v>11250</v>
      </c>
      <c r="E31" s="135">
        <v>10800</v>
      </c>
      <c r="F31" s="135">
        <v>7969</v>
      </c>
      <c r="G31" s="135">
        <v>8325</v>
      </c>
      <c r="H31" s="135">
        <v>10512</v>
      </c>
      <c r="I31" s="135">
        <v>10512</v>
      </c>
      <c r="J31" s="310">
        <v>10350</v>
      </c>
    </row>
    <row r="32" spans="2:10" ht="13.5">
      <c r="B32" s="139" t="s">
        <v>228</v>
      </c>
      <c r="C32" s="133"/>
      <c r="D32" s="135">
        <v>24372</v>
      </c>
      <c r="E32" s="135">
        <v>17330</v>
      </c>
      <c r="F32" s="135">
        <v>12317</v>
      </c>
      <c r="G32" s="135">
        <v>9975</v>
      </c>
      <c r="H32" s="135">
        <v>9394</v>
      </c>
      <c r="I32" s="135">
        <v>8837</v>
      </c>
      <c r="J32" s="310">
        <v>8321</v>
      </c>
    </row>
    <row r="33" spans="2:10" ht="13.5">
      <c r="B33" s="139" t="s">
        <v>229</v>
      </c>
      <c r="C33" s="133"/>
      <c r="D33" s="135">
        <v>20354</v>
      </c>
      <c r="E33" s="135">
        <v>10500</v>
      </c>
      <c r="F33" s="135">
        <v>9311</v>
      </c>
      <c r="G33" s="135">
        <v>7544</v>
      </c>
      <c r="H33" s="135">
        <v>8400</v>
      </c>
      <c r="I33" s="135">
        <v>8400</v>
      </c>
      <c r="J33" s="310">
        <v>8050</v>
      </c>
    </row>
    <row r="34" spans="2:10" ht="13.5">
      <c r="B34" s="139" t="s">
        <v>230</v>
      </c>
      <c r="C34" s="133"/>
      <c r="D34" s="135">
        <v>17175</v>
      </c>
      <c r="E34" s="135">
        <v>10945</v>
      </c>
      <c r="F34" s="135">
        <v>8099</v>
      </c>
      <c r="G34" s="135">
        <v>7920</v>
      </c>
      <c r="H34" s="135">
        <v>7965</v>
      </c>
      <c r="I34" s="135">
        <v>7965</v>
      </c>
      <c r="J34" s="310">
        <v>7875</v>
      </c>
    </row>
    <row r="35" spans="2:10" ht="13.5">
      <c r="B35" s="139" t="s">
        <v>231</v>
      </c>
      <c r="C35" s="133"/>
      <c r="D35" s="135">
        <v>17570</v>
      </c>
      <c r="E35" s="135">
        <v>14890</v>
      </c>
      <c r="F35" s="135">
        <v>14120</v>
      </c>
      <c r="G35" s="135">
        <v>9140</v>
      </c>
      <c r="H35" s="135">
        <v>7064</v>
      </c>
      <c r="I35" s="135">
        <v>7064</v>
      </c>
      <c r="J35" s="310">
        <v>6792</v>
      </c>
    </row>
    <row r="36" spans="2:10" ht="13.5">
      <c r="B36" s="139" t="s">
        <v>232</v>
      </c>
      <c r="C36" s="133"/>
      <c r="D36" s="135">
        <v>6467</v>
      </c>
      <c r="E36" s="135">
        <v>6372</v>
      </c>
      <c r="F36" s="135">
        <v>8274</v>
      </c>
      <c r="G36" s="135">
        <v>7073</v>
      </c>
      <c r="H36" s="135">
        <v>7082</v>
      </c>
      <c r="I36" s="135">
        <v>6565</v>
      </c>
      <c r="J36" s="310">
        <v>6695</v>
      </c>
    </row>
    <row r="37" spans="2:10" ht="13.5">
      <c r="B37" s="139" t="s">
        <v>233</v>
      </c>
      <c r="C37" s="133"/>
      <c r="D37" s="135">
        <v>9918</v>
      </c>
      <c r="E37" s="135">
        <v>11020</v>
      </c>
      <c r="F37" s="135">
        <v>9860</v>
      </c>
      <c r="G37" s="135">
        <v>8120</v>
      </c>
      <c r="H37" s="135">
        <v>5762</v>
      </c>
      <c r="I37" s="135">
        <v>6496</v>
      </c>
      <c r="J37" s="310">
        <v>6554</v>
      </c>
    </row>
    <row r="38" spans="2:10" ht="13.5">
      <c r="B38" s="139" t="s">
        <v>234</v>
      </c>
      <c r="C38" s="133"/>
      <c r="D38" s="135">
        <v>6085</v>
      </c>
      <c r="E38" s="135">
        <v>5750</v>
      </c>
      <c r="F38" s="135">
        <v>5800</v>
      </c>
      <c r="G38" s="135">
        <v>5500</v>
      </c>
      <c r="H38" s="135">
        <v>6000</v>
      </c>
      <c r="I38" s="135">
        <v>6000</v>
      </c>
      <c r="J38" s="310">
        <v>6000</v>
      </c>
    </row>
    <row r="39" spans="2:10" ht="13.5">
      <c r="B39" s="139" t="s">
        <v>235</v>
      </c>
      <c r="C39" s="133"/>
      <c r="D39" s="135">
        <v>5150</v>
      </c>
      <c r="E39" s="135">
        <v>5294</v>
      </c>
      <c r="F39" s="135">
        <v>5858</v>
      </c>
      <c r="G39" s="135">
        <v>5858</v>
      </c>
      <c r="H39" s="135">
        <v>4519</v>
      </c>
      <c r="I39" s="135">
        <v>5858</v>
      </c>
      <c r="J39" s="310">
        <v>5858</v>
      </c>
    </row>
    <row r="40" spans="2:10" ht="13.5">
      <c r="B40" s="139" t="s">
        <v>236</v>
      </c>
      <c r="C40" s="133"/>
      <c r="D40" s="135">
        <v>7975</v>
      </c>
      <c r="E40" s="135">
        <v>8525</v>
      </c>
      <c r="F40" s="135">
        <v>8525</v>
      </c>
      <c r="G40" s="135">
        <v>6270</v>
      </c>
      <c r="H40" s="135">
        <v>5335</v>
      </c>
      <c r="I40" s="135">
        <v>5280</v>
      </c>
      <c r="J40" s="310">
        <v>5280</v>
      </c>
    </row>
    <row r="41" spans="2:10" ht="13.5">
      <c r="B41" s="139" t="s">
        <v>237</v>
      </c>
      <c r="C41" s="133"/>
      <c r="D41" s="135">
        <v>6525</v>
      </c>
      <c r="E41" s="135">
        <v>6468</v>
      </c>
      <c r="F41" s="135">
        <v>6377</v>
      </c>
      <c r="G41" s="135">
        <v>6195</v>
      </c>
      <c r="H41" s="135">
        <v>4152</v>
      </c>
      <c r="I41" s="135">
        <v>4268</v>
      </c>
      <c r="J41" s="310">
        <v>4268</v>
      </c>
    </row>
    <row r="42" spans="2:10" ht="14.25" thickBot="1">
      <c r="B42" s="141" t="s">
        <v>9</v>
      </c>
      <c r="C42" s="8"/>
      <c r="D42" s="137">
        <v>108904</v>
      </c>
      <c r="E42" s="137">
        <v>75185</v>
      </c>
      <c r="F42" s="137">
        <v>71228</v>
      </c>
      <c r="G42" s="137">
        <v>69975</v>
      </c>
      <c r="H42" s="137">
        <v>72401</v>
      </c>
      <c r="I42" s="137">
        <v>74148</v>
      </c>
      <c r="J42" s="312">
        <v>73964</v>
      </c>
    </row>
    <row r="43" spans="2:10" ht="15" thickBot="1">
      <c r="B43" s="142" t="s">
        <v>10</v>
      </c>
      <c r="C43" s="143"/>
      <c r="D43" s="307">
        <v>2006952</v>
      </c>
      <c r="E43" s="307">
        <v>1520237</v>
      </c>
      <c r="F43" s="307">
        <v>1343205</v>
      </c>
      <c r="G43" s="307">
        <v>1218247</v>
      </c>
      <c r="H43" s="307">
        <v>1221079</v>
      </c>
      <c r="I43" s="307">
        <v>1188646</v>
      </c>
      <c r="J43" s="144">
        <v>1098003</v>
      </c>
    </row>
    <row r="45" spans="2:5" ht="13.5">
      <c r="B45" s="306" t="s">
        <v>238</v>
      </c>
      <c r="C45" s="9" t="s">
        <v>241</v>
      </c>
      <c r="D45" s="9" t="s">
        <v>239</v>
      </c>
      <c r="E45" s="9"/>
    </row>
    <row r="46" spans="2:5" ht="13.5">
      <c r="B46" s="305" t="s">
        <v>240</v>
      </c>
      <c r="C46" s="10"/>
      <c r="D46" s="10"/>
      <c r="E46" s="10"/>
    </row>
  </sheetData>
  <mergeCells count="1">
    <mergeCell ref="B2:I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K18" sqref="K18"/>
    </sheetView>
  </sheetViews>
  <sheetFormatPr defaultColWidth="9.00390625" defaultRowHeight="13.5"/>
  <cols>
    <col min="1" max="1" width="3.50390625" style="0" customWidth="1"/>
  </cols>
  <sheetData>
    <row r="1" ht="18.75">
      <c r="B1" s="313" t="s">
        <v>242</v>
      </c>
    </row>
    <row r="3" spans="2:9" ht="15" thickBot="1">
      <c r="B3" s="304"/>
      <c r="C3" s="314"/>
      <c r="D3" s="314"/>
      <c r="E3" s="314"/>
      <c r="F3" s="314"/>
      <c r="G3" s="314"/>
      <c r="H3" s="304" t="s">
        <v>11</v>
      </c>
      <c r="I3" s="314"/>
    </row>
    <row r="4" spans="2:9" ht="14.25">
      <c r="B4" s="319"/>
      <c r="C4" s="320">
        <v>1990</v>
      </c>
      <c r="D4" s="320">
        <v>1995</v>
      </c>
      <c r="E4" s="320">
        <v>2000</v>
      </c>
      <c r="F4" s="320">
        <v>2005</v>
      </c>
      <c r="G4" s="320">
        <v>2008</v>
      </c>
      <c r="H4" s="321" t="s">
        <v>243</v>
      </c>
      <c r="I4" s="314"/>
    </row>
    <row r="5" spans="2:9" ht="14.25">
      <c r="B5" s="322" t="s">
        <v>244</v>
      </c>
      <c r="C5" s="316">
        <v>4159</v>
      </c>
      <c r="D5" s="316">
        <v>4067</v>
      </c>
      <c r="E5" s="316">
        <v>4077</v>
      </c>
      <c r="F5" s="316">
        <v>4062</v>
      </c>
      <c r="G5" s="316">
        <v>4206</v>
      </c>
      <c r="H5" s="323">
        <v>4500</v>
      </c>
      <c r="I5" s="314"/>
    </row>
    <row r="6" spans="2:9" ht="14.25">
      <c r="B6" s="322" t="s">
        <v>245</v>
      </c>
      <c r="C6" s="316">
        <v>20764</v>
      </c>
      <c r="D6" s="316">
        <v>16034</v>
      </c>
      <c r="E6" s="316">
        <v>10119</v>
      </c>
      <c r="F6" s="316">
        <v>10315</v>
      </c>
      <c r="G6" s="316">
        <v>10250</v>
      </c>
      <c r="H6" s="323">
        <v>10250</v>
      </c>
      <c r="I6" s="314"/>
    </row>
    <row r="7" spans="2:9" ht="14.25">
      <c r="B7" s="322" t="s">
        <v>246</v>
      </c>
      <c r="C7" s="316">
        <v>2967</v>
      </c>
      <c r="D7" s="316">
        <v>2564</v>
      </c>
      <c r="E7" s="316">
        <v>2627</v>
      </c>
      <c r="F7" s="316">
        <v>2036</v>
      </c>
      <c r="G7" s="316">
        <v>1984</v>
      </c>
      <c r="H7" s="323">
        <v>2000</v>
      </c>
      <c r="I7" s="314"/>
    </row>
    <row r="8" spans="2:9" ht="14.25">
      <c r="B8" s="322" t="s">
        <v>247</v>
      </c>
      <c r="C8" s="316">
        <v>9884</v>
      </c>
      <c r="D8" s="316">
        <v>13430</v>
      </c>
      <c r="E8" s="316">
        <v>17160</v>
      </c>
      <c r="F8" s="316">
        <v>21238</v>
      </c>
      <c r="G8" s="316">
        <v>22684</v>
      </c>
      <c r="H8" s="323">
        <v>22464</v>
      </c>
      <c r="I8" s="314"/>
    </row>
    <row r="9" spans="2:9" ht="14.25">
      <c r="B9" s="322" t="s">
        <v>248</v>
      </c>
      <c r="C9" s="317" t="s">
        <v>249</v>
      </c>
      <c r="D9" s="317" t="s">
        <v>249</v>
      </c>
      <c r="E9" s="317" t="s">
        <v>250</v>
      </c>
      <c r="F9" s="317" t="s">
        <v>249</v>
      </c>
      <c r="G9" s="317">
        <v>2</v>
      </c>
      <c r="H9" s="324">
        <v>3</v>
      </c>
      <c r="I9" s="314"/>
    </row>
    <row r="10" spans="2:9" ht="14.25">
      <c r="B10" s="322" t="s">
        <v>251</v>
      </c>
      <c r="C10" s="316">
        <v>3000</v>
      </c>
      <c r="D10" s="316">
        <v>3000</v>
      </c>
      <c r="E10" s="316">
        <v>3000</v>
      </c>
      <c r="F10" s="316">
        <v>3100</v>
      </c>
      <c r="G10" s="316">
        <v>3343</v>
      </c>
      <c r="H10" s="323">
        <v>3400</v>
      </c>
      <c r="I10" s="314"/>
    </row>
    <row r="11" spans="2:9" ht="14.25">
      <c r="B11" s="322" t="s">
        <v>252</v>
      </c>
      <c r="C11" s="316">
        <v>21800</v>
      </c>
      <c r="D11" s="316">
        <v>12400</v>
      </c>
      <c r="E11" s="316">
        <v>6900</v>
      </c>
      <c r="F11" s="316">
        <v>6200</v>
      </c>
      <c r="G11" s="316">
        <v>5300</v>
      </c>
      <c r="H11" s="323">
        <v>5200</v>
      </c>
      <c r="I11" s="314"/>
    </row>
    <row r="12" spans="2:9" ht="14.25">
      <c r="B12" s="322" t="s">
        <v>253</v>
      </c>
      <c r="C12" s="317">
        <v>2</v>
      </c>
      <c r="D12" s="317">
        <v>2</v>
      </c>
      <c r="E12" s="317">
        <v>2</v>
      </c>
      <c r="F12" s="317">
        <v>2</v>
      </c>
      <c r="G12" s="317">
        <v>6</v>
      </c>
      <c r="H12" s="324">
        <v>6</v>
      </c>
      <c r="I12" s="314"/>
    </row>
    <row r="13" spans="2:9" ht="15" thickBot="1">
      <c r="B13" s="325" t="s">
        <v>254</v>
      </c>
      <c r="C13" s="318">
        <v>4100</v>
      </c>
      <c r="D13" s="318">
        <v>3980</v>
      </c>
      <c r="E13" s="318">
        <v>4215</v>
      </c>
      <c r="F13" s="318">
        <v>4300</v>
      </c>
      <c r="G13" s="318">
        <v>4000</v>
      </c>
      <c r="H13" s="326">
        <v>4000</v>
      </c>
      <c r="I13" s="314"/>
    </row>
    <row r="14" spans="2:9" ht="15" thickBot="1">
      <c r="B14" s="325" t="s">
        <v>255</v>
      </c>
      <c r="C14" s="318">
        <v>66676</v>
      </c>
      <c r="D14" s="318">
        <v>55477</v>
      </c>
      <c r="E14" s="318">
        <v>48100</v>
      </c>
      <c r="F14" s="318">
        <v>51253</v>
      </c>
      <c r="G14" s="318">
        <v>51774</v>
      </c>
      <c r="H14" s="326">
        <v>51822</v>
      </c>
      <c r="I14" s="314"/>
    </row>
    <row r="15" spans="3:9" ht="14.25">
      <c r="C15" s="314"/>
      <c r="D15" s="314"/>
      <c r="E15" s="314"/>
      <c r="F15" s="314"/>
      <c r="G15" s="314"/>
      <c r="H15" s="314"/>
      <c r="I15" s="314"/>
    </row>
    <row r="16" spans="2:9" ht="14.25">
      <c r="B16" s="315" t="s">
        <v>256</v>
      </c>
      <c r="C16" s="314"/>
      <c r="D16" s="314"/>
      <c r="E16" s="314"/>
      <c r="F16" s="314"/>
      <c r="G16" s="314"/>
      <c r="H16" s="314"/>
      <c r="I16" s="314"/>
    </row>
    <row r="17" spans="2:9" ht="14.25">
      <c r="B17" s="304" t="s">
        <v>257</v>
      </c>
      <c r="C17" s="304"/>
      <c r="D17" s="314"/>
      <c r="E17" s="314"/>
      <c r="F17" s="314"/>
      <c r="G17" s="314"/>
      <c r="H17" s="314"/>
      <c r="I17" s="314"/>
    </row>
    <row r="18" spans="3:9" ht="14.25">
      <c r="C18" s="314"/>
      <c r="D18" s="314"/>
      <c r="E18" s="314"/>
      <c r="F18" s="314"/>
      <c r="G18" s="314"/>
      <c r="H18" s="314"/>
      <c r="I18" s="314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93"/>
  <sheetViews>
    <sheetView workbookViewId="0" topLeftCell="A1">
      <selection activeCell="H25" sqref="H25"/>
    </sheetView>
  </sheetViews>
  <sheetFormatPr defaultColWidth="9.00390625" defaultRowHeight="13.5"/>
  <cols>
    <col min="2" max="2" width="14.25390625" style="0" customWidth="1"/>
    <col min="3" max="3" width="13.00390625" style="0" customWidth="1"/>
    <col min="4" max="4" width="10.50390625" style="0" customWidth="1"/>
    <col min="5" max="5" width="10.00390625" style="0" customWidth="1"/>
    <col min="6" max="6" width="10.75390625" style="0" customWidth="1"/>
    <col min="7" max="7" width="14.125" style="0" customWidth="1"/>
  </cols>
  <sheetData>
    <row r="1" spans="2:7" ht="20.25">
      <c r="B1" s="278" t="s">
        <v>12</v>
      </c>
      <c r="C1" s="279"/>
      <c r="D1" s="279"/>
      <c r="E1" s="279"/>
      <c r="F1" s="279"/>
      <c r="G1" s="279"/>
    </row>
    <row r="2" spans="2:7" ht="14.25">
      <c r="B2" s="11"/>
      <c r="C2" s="11"/>
      <c r="D2" s="11"/>
      <c r="E2" s="11"/>
      <c r="F2" s="11"/>
      <c r="G2" s="11"/>
    </row>
    <row r="3" spans="2:7" ht="18">
      <c r="B3" s="12" t="s">
        <v>13</v>
      </c>
      <c r="C3" s="11"/>
      <c r="D3" s="11"/>
      <c r="E3" s="11"/>
      <c r="F3" s="11"/>
      <c r="G3" s="11"/>
    </row>
    <row r="4" spans="2:7" ht="15.75" thickBot="1">
      <c r="B4" s="11"/>
      <c r="C4" s="11"/>
      <c r="D4" s="11"/>
      <c r="E4" s="11"/>
      <c r="F4" s="11"/>
      <c r="G4" s="13" t="s">
        <v>14</v>
      </c>
    </row>
    <row r="5" spans="2:7" ht="14.25">
      <c r="B5" s="145"/>
      <c r="C5" s="146">
        <v>1995</v>
      </c>
      <c r="D5" s="146">
        <v>2000</v>
      </c>
      <c r="E5" s="146">
        <v>2005</v>
      </c>
      <c r="F5" s="146">
        <v>2006</v>
      </c>
      <c r="G5" s="147">
        <v>2007</v>
      </c>
    </row>
    <row r="6" spans="2:7" ht="14.25">
      <c r="B6" s="148" t="s">
        <v>2</v>
      </c>
      <c r="C6" s="149">
        <v>359.7</v>
      </c>
      <c r="D6" s="149">
        <v>409.1</v>
      </c>
      <c r="E6" s="149">
        <v>378.2</v>
      </c>
      <c r="F6" s="149">
        <v>389.4</v>
      </c>
      <c r="G6" s="150">
        <v>421.8</v>
      </c>
    </row>
    <row r="7" spans="2:7" ht="14.25">
      <c r="B7" s="148" t="s">
        <v>15</v>
      </c>
      <c r="C7" s="149">
        <v>79.9</v>
      </c>
      <c r="D7" s="149">
        <v>102.9</v>
      </c>
      <c r="E7" s="149">
        <v>127.6</v>
      </c>
      <c r="F7" s="149">
        <v>131.5</v>
      </c>
      <c r="G7" s="150">
        <v>128</v>
      </c>
    </row>
    <row r="8" spans="2:7" ht="14.25">
      <c r="B8" s="148" t="s">
        <v>16</v>
      </c>
      <c r="C8" s="149">
        <v>177.1</v>
      </c>
      <c r="D8" s="149">
        <v>176.8</v>
      </c>
      <c r="E8" s="149">
        <v>97.9</v>
      </c>
      <c r="F8" s="149">
        <v>93.7</v>
      </c>
      <c r="G8" s="150">
        <v>78.9</v>
      </c>
    </row>
    <row r="9" spans="2:7" ht="14.25">
      <c r="B9" s="148" t="s">
        <v>17</v>
      </c>
      <c r="C9" s="149">
        <v>69.6</v>
      </c>
      <c r="D9" s="149">
        <v>53.7</v>
      </c>
      <c r="E9" s="149">
        <v>45.4</v>
      </c>
      <c r="F9" s="149">
        <v>45.5</v>
      </c>
      <c r="G9" s="150">
        <v>47.8</v>
      </c>
    </row>
    <row r="10" spans="2:7" ht="14.25">
      <c r="B10" s="148" t="s">
        <v>18</v>
      </c>
      <c r="C10" s="149">
        <v>30</v>
      </c>
      <c r="D10" s="149">
        <v>34.4</v>
      </c>
      <c r="E10" s="149">
        <v>30.1</v>
      </c>
      <c r="F10" s="149">
        <v>28.2</v>
      </c>
      <c r="G10" s="150">
        <v>30</v>
      </c>
    </row>
    <row r="11" spans="2:7" ht="14.25">
      <c r="B11" s="148" t="s">
        <v>6</v>
      </c>
      <c r="C11" s="149">
        <v>70.8</v>
      </c>
      <c r="D11" s="149">
        <v>65</v>
      </c>
      <c r="E11" s="149">
        <v>27.2</v>
      </c>
      <c r="F11" s="149">
        <v>30</v>
      </c>
      <c r="G11" s="150">
        <v>27.3</v>
      </c>
    </row>
    <row r="12" spans="2:7" ht="14.25">
      <c r="B12" s="151" t="s">
        <v>19</v>
      </c>
      <c r="C12" s="14">
        <v>93</v>
      </c>
      <c r="D12" s="14">
        <v>48.7</v>
      </c>
      <c r="E12" s="14">
        <v>26.5</v>
      </c>
      <c r="F12" s="14">
        <v>27</v>
      </c>
      <c r="G12" s="152">
        <v>25.9</v>
      </c>
    </row>
    <row r="13" spans="2:7" ht="14.25">
      <c r="B13" s="148" t="s">
        <v>20</v>
      </c>
      <c r="C13" s="149">
        <v>45</v>
      </c>
      <c r="D13" s="149">
        <v>30.1</v>
      </c>
      <c r="E13" s="149">
        <v>19.7</v>
      </c>
      <c r="F13" s="149">
        <v>24</v>
      </c>
      <c r="G13" s="150">
        <v>23.7</v>
      </c>
    </row>
    <row r="14" spans="2:7" ht="14.25">
      <c r="B14" s="148" t="s">
        <v>21</v>
      </c>
      <c r="C14" s="149">
        <v>20.2</v>
      </c>
      <c r="D14" s="149">
        <v>22.4</v>
      </c>
      <c r="E14" s="149">
        <v>24.3</v>
      </c>
      <c r="F14" s="149">
        <v>26.3</v>
      </c>
      <c r="G14" s="150">
        <v>22.6</v>
      </c>
    </row>
    <row r="15" spans="2:7" ht="14.25">
      <c r="B15" s="148" t="s">
        <v>22</v>
      </c>
      <c r="C15" s="149">
        <v>19</v>
      </c>
      <c r="D15" s="149">
        <v>22.5</v>
      </c>
      <c r="E15" s="149">
        <v>22.5</v>
      </c>
      <c r="F15" s="149">
        <v>22.4</v>
      </c>
      <c r="G15" s="150">
        <v>22.5</v>
      </c>
    </row>
    <row r="16" spans="2:7" ht="14.25">
      <c r="B16" s="153" t="s">
        <v>9</v>
      </c>
      <c r="C16" s="154">
        <v>563.7</v>
      </c>
      <c r="D16" s="154">
        <v>531.4</v>
      </c>
      <c r="E16" s="154">
        <v>423.6</v>
      </c>
      <c r="F16" s="154">
        <v>420</v>
      </c>
      <c r="G16" s="155">
        <v>394.5</v>
      </c>
    </row>
    <row r="17" spans="2:7" ht="15" thickBot="1">
      <c r="B17" s="156" t="s">
        <v>23</v>
      </c>
      <c r="C17" s="157">
        <v>1528</v>
      </c>
      <c r="D17" s="157">
        <v>1497</v>
      </c>
      <c r="E17" s="157">
        <v>1223</v>
      </c>
      <c r="F17" s="157">
        <v>1238</v>
      </c>
      <c r="G17" s="158">
        <v>1223</v>
      </c>
    </row>
    <row r="18" spans="2:7" ht="14.25">
      <c r="B18" s="15"/>
      <c r="C18" s="15"/>
      <c r="D18" s="15"/>
      <c r="E18" s="15"/>
      <c r="F18" s="15"/>
      <c r="G18" s="15"/>
    </row>
    <row r="19" spans="2:7" ht="14.25">
      <c r="B19" s="16" t="s">
        <v>24</v>
      </c>
      <c r="C19" s="17"/>
      <c r="D19" s="17"/>
      <c r="E19" s="280" t="s">
        <v>25</v>
      </c>
      <c r="F19" s="281"/>
      <c r="G19" s="281"/>
    </row>
    <row r="20" spans="2:7" ht="14.25">
      <c r="B20" s="17"/>
      <c r="C20" s="17"/>
      <c r="D20" s="17"/>
      <c r="E20" s="281"/>
      <c r="F20" s="281"/>
      <c r="G20" s="281"/>
    </row>
    <row r="21" spans="2:7" ht="14.25">
      <c r="B21" s="17"/>
      <c r="C21" s="17"/>
      <c r="D21" s="17"/>
      <c r="E21" s="281"/>
      <c r="F21" s="281"/>
      <c r="G21" s="281"/>
    </row>
    <row r="22" spans="2:7" ht="14.25">
      <c r="B22" s="18" t="s">
        <v>26</v>
      </c>
      <c r="C22" s="17"/>
      <c r="D22" s="17"/>
      <c r="E22" s="281"/>
      <c r="F22" s="281"/>
      <c r="G22" s="281"/>
    </row>
    <row r="23" spans="2:7" ht="14.25">
      <c r="B23" s="18"/>
      <c r="C23" s="11"/>
      <c r="D23" s="11"/>
      <c r="E23" s="11"/>
      <c r="F23" s="11"/>
      <c r="G23" s="11"/>
    </row>
    <row r="24" spans="2:7" ht="14.25">
      <c r="B24" s="11"/>
      <c r="C24" s="11"/>
      <c r="D24" s="11"/>
      <c r="E24" s="11"/>
      <c r="F24" s="11"/>
      <c r="G24" s="11"/>
    </row>
    <row r="25" spans="2:7" ht="14.25">
      <c r="B25" s="11"/>
      <c r="C25" s="11"/>
      <c r="D25" s="11"/>
      <c r="E25" s="11"/>
      <c r="F25" s="11"/>
      <c r="G25" s="11"/>
    </row>
    <row r="26" spans="2:7" ht="15.75">
      <c r="B26" s="19" t="s">
        <v>27</v>
      </c>
      <c r="C26" s="11"/>
      <c r="D26" s="11"/>
      <c r="E26" s="11"/>
      <c r="F26" s="11"/>
      <c r="G26" s="11"/>
    </row>
    <row r="27" spans="2:7" ht="15.75" thickBot="1">
      <c r="B27" s="11"/>
      <c r="C27" s="11"/>
      <c r="D27" s="11"/>
      <c r="E27" s="11"/>
      <c r="F27" s="11"/>
      <c r="G27" s="13" t="s">
        <v>14</v>
      </c>
    </row>
    <row r="28" spans="2:7" ht="14.25">
      <c r="B28" s="145"/>
      <c r="C28" s="146">
        <v>1995</v>
      </c>
      <c r="D28" s="146">
        <v>2000</v>
      </c>
      <c r="E28" s="146">
        <v>2005</v>
      </c>
      <c r="F28" s="146">
        <v>2006</v>
      </c>
      <c r="G28" s="147">
        <v>2007</v>
      </c>
    </row>
    <row r="29" spans="2:7" ht="14.25">
      <c r="B29" s="159" t="s">
        <v>2</v>
      </c>
      <c r="C29" s="160">
        <v>380.5</v>
      </c>
      <c r="D29" s="160">
        <v>415.1</v>
      </c>
      <c r="E29" s="160">
        <v>354.1</v>
      </c>
      <c r="F29" s="160">
        <v>356.8</v>
      </c>
      <c r="G29" s="161">
        <v>389.8</v>
      </c>
    </row>
    <row r="30" spans="2:7" ht="14.25">
      <c r="B30" s="148" t="s">
        <v>15</v>
      </c>
      <c r="C30" s="149">
        <v>75</v>
      </c>
      <c r="D30" s="149">
        <v>91.8</v>
      </c>
      <c r="E30" s="149">
        <v>122.9</v>
      </c>
      <c r="F30" s="149">
        <v>126.1</v>
      </c>
      <c r="G30" s="150">
        <v>120.2</v>
      </c>
    </row>
    <row r="31" spans="2:7" ht="14.25">
      <c r="B31" s="148" t="s">
        <v>17</v>
      </c>
      <c r="C31" s="149">
        <v>70.9</v>
      </c>
      <c r="D31" s="149">
        <v>56.9</v>
      </c>
      <c r="E31" s="149">
        <v>47.1</v>
      </c>
      <c r="F31" s="149">
        <v>42.7</v>
      </c>
      <c r="G31" s="150">
        <v>42</v>
      </c>
    </row>
    <row r="32" spans="2:7" ht="14.25">
      <c r="B32" s="151" t="s">
        <v>19</v>
      </c>
      <c r="C32" s="14">
        <v>97.3</v>
      </c>
      <c r="D32" s="14">
        <v>53.4</v>
      </c>
      <c r="E32" s="14">
        <v>32.7</v>
      </c>
      <c r="F32" s="14">
        <v>36.4</v>
      </c>
      <c r="G32" s="152">
        <v>36.4</v>
      </c>
    </row>
    <row r="33" spans="2:7" ht="14.25">
      <c r="B33" s="148" t="s">
        <v>6</v>
      </c>
      <c r="C33" s="149">
        <v>62.8</v>
      </c>
      <c r="D33" s="149">
        <v>55.8</v>
      </c>
      <c r="E33" s="149">
        <v>30.6</v>
      </c>
      <c r="F33" s="149">
        <v>37.8</v>
      </c>
      <c r="G33" s="150">
        <v>35.8</v>
      </c>
    </row>
    <row r="34" spans="2:7" ht="14.25">
      <c r="B34" s="148" t="s">
        <v>16</v>
      </c>
      <c r="C34" s="149">
        <v>115.2</v>
      </c>
      <c r="D34" s="149">
        <v>90.9</v>
      </c>
      <c r="E34" s="149">
        <v>37.6</v>
      </c>
      <c r="F34" s="149">
        <v>41.9</v>
      </c>
      <c r="G34" s="150">
        <v>31.9</v>
      </c>
    </row>
    <row r="35" spans="2:7" ht="14.25">
      <c r="B35" s="148" t="s">
        <v>18</v>
      </c>
      <c r="C35" s="149">
        <v>30.1</v>
      </c>
      <c r="D35" s="149">
        <v>34.1</v>
      </c>
      <c r="E35" s="149">
        <v>27.4</v>
      </c>
      <c r="F35" s="149">
        <v>25.2</v>
      </c>
      <c r="G35" s="150">
        <v>27</v>
      </c>
    </row>
    <row r="36" spans="2:7" ht="14.25">
      <c r="B36" s="148" t="s">
        <v>28</v>
      </c>
      <c r="C36" s="149">
        <v>57.5</v>
      </c>
      <c r="D36" s="149">
        <v>41.5</v>
      </c>
      <c r="E36" s="149">
        <v>23.9</v>
      </c>
      <c r="F36" s="149">
        <v>26.3</v>
      </c>
      <c r="G36" s="150">
        <v>26.3</v>
      </c>
    </row>
    <row r="37" spans="2:7" ht="14.25">
      <c r="B37" s="148" t="s">
        <v>29</v>
      </c>
      <c r="C37" s="149">
        <v>28.7</v>
      </c>
      <c r="D37" s="149">
        <v>17.4</v>
      </c>
      <c r="E37" s="149">
        <v>18.9</v>
      </c>
      <c r="F37" s="149">
        <v>22.8</v>
      </c>
      <c r="G37" s="150">
        <v>24.8</v>
      </c>
    </row>
    <row r="38" spans="2:7" ht="14.25">
      <c r="B38" s="148" t="s">
        <v>30</v>
      </c>
      <c r="C38" s="149">
        <v>18.7</v>
      </c>
      <c r="D38" s="149">
        <v>21.6</v>
      </c>
      <c r="E38" s="149">
        <v>26.9</v>
      </c>
      <c r="F38" s="149">
        <v>24.7</v>
      </c>
      <c r="G38" s="150">
        <v>22.5</v>
      </c>
    </row>
    <row r="39" spans="2:7" ht="14.25">
      <c r="B39" s="162" t="s">
        <v>9</v>
      </c>
      <c r="C39" s="154">
        <v>584.3</v>
      </c>
      <c r="D39" s="154">
        <v>594.5</v>
      </c>
      <c r="E39" s="154">
        <v>486.9</v>
      </c>
      <c r="F39" s="154">
        <v>479.3</v>
      </c>
      <c r="G39" s="155">
        <v>444.3</v>
      </c>
    </row>
    <row r="40" spans="2:7" ht="15" thickBot="1">
      <c r="B40" s="163" t="s">
        <v>23</v>
      </c>
      <c r="C40" s="157">
        <v>1521</v>
      </c>
      <c r="D40" s="157">
        <v>1473</v>
      </c>
      <c r="E40" s="157">
        <v>1209</v>
      </c>
      <c r="F40" s="157">
        <v>1220</v>
      </c>
      <c r="G40" s="158">
        <v>1201</v>
      </c>
    </row>
    <row r="41" spans="2:7" ht="14.25">
      <c r="B41" s="11"/>
      <c r="C41" s="11"/>
      <c r="D41" s="11"/>
      <c r="E41" s="11"/>
      <c r="F41" s="11"/>
      <c r="G41" s="11"/>
    </row>
    <row r="42" spans="2:7" ht="14.25">
      <c r="B42" s="11"/>
      <c r="C42" s="11"/>
      <c r="D42" s="11"/>
      <c r="E42" s="11"/>
      <c r="F42" s="11"/>
      <c r="G42" s="11"/>
    </row>
    <row r="43" spans="2:7" ht="14.25">
      <c r="B43" s="20" t="s">
        <v>31</v>
      </c>
      <c r="C43" s="11"/>
      <c r="D43" s="11"/>
      <c r="E43" s="282" t="s">
        <v>32</v>
      </c>
      <c r="F43" s="280"/>
      <c r="G43" s="280"/>
    </row>
    <row r="44" spans="2:7" ht="14.25">
      <c r="B44" s="11"/>
      <c r="C44" s="11"/>
      <c r="D44" s="11"/>
      <c r="E44" s="280"/>
      <c r="F44" s="280"/>
      <c r="G44" s="280"/>
    </row>
    <row r="45" spans="2:7" ht="14.25">
      <c r="B45" s="11"/>
      <c r="C45" s="11"/>
      <c r="D45" s="11"/>
      <c r="E45" s="280"/>
      <c r="F45" s="280"/>
      <c r="G45" s="280"/>
    </row>
    <row r="46" spans="2:7" ht="14.25">
      <c r="B46" s="18" t="s">
        <v>33</v>
      </c>
      <c r="C46" s="11"/>
      <c r="D46" s="11"/>
      <c r="E46" s="280"/>
      <c r="F46" s="280"/>
      <c r="G46" s="280"/>
    </row>
    <row r="47" spans="2:7" ht="14.25">
      <c r="B47" s="18"/>
      <c r="C47" s="11"/>
      <c r="D47" s="11"/>
      <c r="E47" s="11"/>
      <c r="F47" s="11"/>
      <c r="G47" s="11"/>
    </row>
    <row r="48" spans="2:7" ht="14.25">
      <c r="B48" s="18"/>
      <c r="C48" s="11"/>
      <c r="D48" s="11"/>
      <c r="E48" s="11"/>
      <c r="F48" s="11"/>
      <c r="G48" s="11"/>
    </row>
    <row r="49" spans="2:7" ht="14.25">
      <c r="B49" s="11"/>
      <c r="C49" s="11"/>
      <c r="D49" s="11"/>
      <c r="E49" s="11"/>
      <c r="F49" s="11"/>
      <c r="G49" s="11"/>
    </row>
    <row r="50" spans="2:7" ht="18">
      <c r="B50" s="21" t="s">
        <v>34</v>
      </c>
      <c r="C50" s="11"/>
      <c r="D50" s="11"/>
      <c r="E50" s="11"/>
      <c r="F50" s="11"/>
      <c r="G50" s="11"/>
    </row>
    <row r="51" spans="2:7" ht="15.75" thickBot="1">
      <c r="B51" s="11"/>
      <c r="C51" s="11"/>
      <c r="D51" s="11"/>
      <c r="E51" s="11"/>
      <c r="F51" s="11"/>
      <c r="G51" s="13" t="s">
        <v>14</v>
      </c>
    </row>
    <row r="52" spans="2:7" ht="14.25">
      <c r="B52" s="164"/>
      <c r="C52" s="146">
        <v>1995</v>
      </c>
      <c r="D52" s="146">
        <v>2000</v>
      </c>
      <c r="E52" s="146">
        <v>2005</v>
      </c>
      <c r="F52" s="146">
        <v>2006</v>
      </c>
      <c r="G52" s="147">
        <v>2007</v>
      </c>
    </row>
    <row r="53" spans="2:7" ht="14.25">
      <c r="B53" s="159" t="s">
        <v>2</v>
      </c>
      <c r="C53" s="160">
        <v>280.5</v>
      </c>
      <c r="D53" s="160">
        <v>310.2</v>
      </c>
      <c r="E53" s="160">
        <v>230.1</v>
      </c>
      <c r="F53" s="160">
        <v>214.8</v>
      </c>
      <c r="G53" s="161">
        <v>247.6</v>
      </c>
    </row>
    <row r="54" spans="2:7" ht="14.25">
      <c r="B54" s="148" t="s">
        <v>35</v>
      </c>
      <c r="C54" s="149">
        <v>128.2</v>
      </c>
      <c r="D54" s="149">
        <v>146.2</v>
      </c>
      <c r="E54" s="149">
        <v>151.4</v>
      </c>
      <c r="F54" s="149">
        <v>146.9</v>
      </c>
      <c r="G54" s="150">
        <v>149</v>
      </c>
    </row>
    <row r="55" spans="2:7" ht="14.25">
      <c r="B55" s="151" t="s">
        <v>19</v>
      </c>
      <c r="C55" s="14">
        <v>159.3</v>
      </c>
      <c r="D55" s="14">
        <v>114.2</v>
      </c>
      <c r="E55" s="14">
        <v>85.6</v>
      </c>
      <c r="F55" s="14">
        <v>91.7</v>
      </c>
      <c r="G55" s="152">
        <v>82.9</v>
      </c>
    </row>
    <row r="56" spans="2:7" ht="14.25">
      <c r="B56" s="148" t="s">
        <v>6</v>
      </c>
      <c r="C56" s="149">
        <v>71.7</v>
      </c>
      <c r="D56" s="149">
        <v>82.8</v>
      </c>
      <c r="E56" s="149">
        <v>79.9</v>
      </c>
      <c r="F56" s="149">
        <v>85.4</v>
      </c>
      <c r="G56" s="150">
        <v>78.4</v>
      </c>
    </row>
    <row r="57" spans="2:7" ht="14.25">
      <c r="B57" s="148" t="s">
        <v>29</v>
      </c>
      <c r="C57" s="149">
        <v>116.4</v>
      </c>
      <c r="D57" s="149">
        <v>82.6</v>
      </c>
      <c r="E57" s="149">
        <v>65.8</v>
      </c>
      <c r="F57" s="149">
        <v>66.5</v>
      </c>
      <c r="G57" s="150">
        <v>59.3</v>
      </c>
    </row>
    <row r="58" spans="2:7" ht="14.25">
      <c r="B58" s="148" t="s">
        <v>16</v>
      </c>
      <c r="C58" s="149">
        <v>101.4</v>
      </c>
      <c r="D58" s="149">
        <v>78.1</v>
      </c>
      <c r="E58" s="149">
        <v>52</v>
      </c>
      <c r="F58" s="149">
        <v>60.8</v>
      </c>
      <c r="G58" s="150">
        <v>42.8</v>
      </c>
    </row>
    <row r="59" spans="2:7" ht="14.25">
      <c r="B59" s="148" t="s">
        <v>36</v>
      </c>
      <c r="C59" s="149">
        <v>31.2</v>
      </c>
      <c r="D59" s="149">
        <v>31.5</v>
      </c>
      <c r="E59" s="149">
        <v>32.5</v>
      </c>
      <c r="F59" s="149">
        <v>33.5</v>
      </c>
      <c r="G59" s="150">
        <v>35.4</v>
      </c>
    </row>
    <row r="60" spans="2:7" ht="14.25">
      <c r="B60" s="148" t="s">
        <v>28</v>
      </c>
      <c r="C60" s="149">
        <v>53.6</v>
      </c>
      <c r="D60" s="149">
        <v>35.9</v>
      </c>
      <c r="E60" s="149">
        <v>28.9</v>
      </c>
      <c r="F60" s="149">
        <v>34.8</v>
      </c>
      <c r="G60" s="150">
        <v>32</v>
      </c>
    </row>
    <row r="61" spans="2:7" ht="14.25">
      <c r="B61" s="148" t="s">
        <v>17</v>
      </c>
      <c r="C61" s="149">
        <v>61.7</v>
      </c>
      <c r="D61" s="149">
        <v>44.4</v>
      </c>
      <c r="E61" s="149">
        <v>38.2</v>
      </c>
      <c r="F61" s="149">
        <v>36</v>
      </c>
      <c r="G61" s="150">
        <v>28.4</v>
      </c>
    </row>
    <row r="62" spans="2:7" ht="14.25">
      <c r="B62" s="148" t="s">
        <v>15</v>
      </c>
      <c r="C62" s="149">
        <v>36.2</v>
      </c>
      <c r="D62" s="149">
        <v>30.6</v>
      </c>
      <c r="E62" s="149">
        <v>28</v>
      </c>
      <c r="F62" s="149">
        <v>28.5</v>
      </c>
      <c r="G62" s="150">
        <v>27</v>
      </c>
    </row>
    <row r="63" spans="2:7" ht="14.25">
      <c r="B63" s="165" t="s">
        <v>9</v>
      </c>
      <c r="C63" s="154">
        <v>498.8</v>
      </c>
      <c r="D63" s="154">
        <v>526.5</v>
      </c>
      <c r="E63" s="154">
        <v>459.6</v>
      </c>
      <c r="F63" s="154">
        <v>471.1</v>
      </c>
      <c r="G63" s="155">
        <v>448.2</v>
      </c>
    </row>
    <row r="64" spans="2:7" ht="15" thickBot="1">
      <c r="B64" s="163" t="s">
        <v>23</v>
      </c>
      <c r="C64" s="157">
        <v>1539</v>
      </c>
      <c r="D64" s="157">
        <v>1483</v>
      </c>
      <c r="E64" s="157">
        <v>1252</v>
      </c>
      <c r="F64" s="157">
        <v>1270</v>
      </c>
      <c r="G64" s="158">
        <v>1231</v>
      </c>
    </row>
    <row r="65" spans="2:7" ht="14.25">
      <c r="B65" s="11"/>
      <c r="C65" s="11"/>
      <c r="D65" s="11"/>
      <c r="E65" s="11"/>
      <c r="F65" s="11"/>
      <c r="G65" s="11"/>
    </row>
    <row r="66" spans="2:7" ht="14.25">
      <c r="B66" s="22" t="s">
        <v>37</v>
      </c>
      <c r="C66" s="23"/>
      <c r="D66" s="17"/>
      <c r="E66" s="276" t="s">
        <v>38</v>
      </c>
      <c r="F66" s="277"/>
      <c r="G66" s="277"/>
    </row>
    <row r="67" spans="2:7" ht="14.25">
      <c r="B67" s="17"/>
      <c r="C67" s="17"/>
      <c r="D67" s="17"/>
      <c r="E67" s="277"/>
      <c r="F67" s="277"/>
      <c r="G67" s="277"/>
    </row>
    <row r="68" spans="2:7" ht="14.25">
      <c r="B68" s="17"/>
      <c r="C68" s="17"/>
      <c r="D68" s="17"/>
      <c r="E68" s="277"/>
      <c r="F68" s="277"/>
      <c r="G68" s="277"/>
    </row>
    <row r="69" spans="2:7" ht="14.25">
      <c r="B69" s="18" t="s">
        <v>33</v>
      </c>
      <c r="C69" s="17"/>
      <c r="D69" s="17"/>
      <c r="E69" s="277"/>
      <c r="F69" s="277"/>
      <c r="G69" s="277"/>
    </row>
    <row r="70" spans="2:7" ht="14.25">
      <c r="B70" s="18"/>
      <c r="C70" s="11"/>
      <c r="D70" s="11"/>
      <c r="E70" s="11"/>
      <c r="F70" s="11"/>
      <c r="G70" s="11"/>
    </row>
    <row r="71" spans="2:7" ht="14.25">
      <c r="B71" s="11"/>
      <c r="C71" s="11"/>
      <c r="D71" s="11"/>
      <c r="E71" s="11"/>
      <c r="F71" s="11"/>
      <c r="G71" s="11"/>
    </row>
    <row r="72" spans="2:7" ht="14.25">
      <c r="B72" s="11"/>
      <c r="C72" s="11"/>
      <c r="D72" s="11"/>
      <c r="E72" s="11"/>
      <c r="F72" s="11"/>
      <c r="G72" s="11"/>
    </row>
    <row r="73" spans="2:7" ht="14.25">
      <c r="B73" s="11"/>
      <c r="C73" s="11"/>
      <c r="D73" s="11"/>
      <c r="E73" s="11"/>
      <c r="F73" s="11"/>
      <c r="G73" s="11"/>
    </row>
    <row r="74" spans="2:7" ht="14.25">
      <c r="B74" s="11"/>
      <c r="C74" s="11"/>
      <c r="D74" s="11"/>
      <c r="E74" s="11"/>
      <c r="F74" s="11"/>
      <c r="G74" s="11"/>
    </row>
    <row r="75" spans="2:7" ht="14.25">
      <c r="B75" s="11"/>
      <c r="C75" s="11"/>
      <c r="D75" s="11"/>
      <c r="E75" s="11"/>
      <c r="F75" s="11"/>
      <c r="G75" s="11"/>
    </row>
    <row r="76" spans="2:7" ht="14.25">
      <c r="B76" s="11"/>
      <c r="C76" s="11"/>
      <c r="D76" s="11"/>
      <c r="E76" s="11"/>
      <c r="F76" s="11"/>
      <c r="G76" s="11"/>
    </row>
    <row r="77" spans="2:7" ht="14.25">
      <c r="B77" s="11"/>
      <c r="C77" s="11"/>
      <c r="D77" s="11"/>
      <c r="E77" s="11"/>
      <c r="F77" s="11"/>
      <c r="G77" s="11"/>
    </row>
    <row r="78" spans="2:7" ht="14.25">
      <c r="B78" s="11"/>
      <c r="C78" s="11"/>
      <c r="D78" s="11"/>
      <c r="E78" s="11"/>
      <c r="F78" s="11"/>
      <c r="G78" s="11"/>
    </row>
    <row r="79" spans="2:7" ht="14.25">
      <c r="B79" s="11"/>
      <c r="C79" s="11"/>
      <c r="D79" s="11"/>
      <c r="E79" s="11"/>
      <c r="F79" s="11"/>
      <c r="G79" s="11"/>
    </row>
    <row r="80" spans="2:7" ht="14.25">
      <c r="B80" s="11"/>
      <c r="C80" s="11"/>
      <c r="D80" s="11"/>
      <c r="E80" s="11"/>
      <c r="F80" s="11"/>
      <c r="G80" s="11"/>
    </row>
    <row r="81" spans="2:7" ht="14.25">
      <c r="B81" s="11"/>
      <c r="C81" s="11"/>
      <c r="D81" s="11"/>
      <c r="E81" s="11"/>
      <c r="F81" s="11"/>
      <c r="G81" s="11"/>
    </row>
    <row r="82" spans="2:7" ht="14.25">
      <c r="B82" s="11"/>
      <c r="C82" s="11"/>
      <c r="D82" s="11"/>
      <c r="E82" s="11"/>
      <c r="F82" s="11"/>
      <c r="G82" s="11"/>
    </row>
    <row r="83" spans="2:7" ht="14.25">
      <c r="B83" s="11"/>
      <c r="C83" s="11"/>
      <c r="D83" s="11"/>
      <c r="E83" s="11"/>
      <c r="F83" s="11"/>
      <c r="G83" s="11"/>
    </row>
    <row r="84" spans="2:7" ht="14.25">
      <c r="B84" s="11"/>
      <c r="C84" s="11"/>
      <c r="D84" s="11"/>
      <c r="E84" s="11"/>
      <c r="F84" s="11"/>
      <c r="G84" s="11"/>
    </row>
    <row r="85" spans="2:7" ht="14.25">
      <c r="B85" s="11"/>
      <c r="C85" s="11"/>
      <c r="D85" s="11"/>
      <c r="E85" s="11"/>
      <c r="F85" s="11"/>
      <c r="G85" s="11"/>
    </row>
    <row r="86" spans="2:7" ht="14.25">
      <c r="B86" s="11"/>
      <c r="C86" s="11"/>
      <c r="D86" s="11"/>
      <c r="E86" s="11"/>
      <c r="F86" s="11"/>
      <c r="G86" s="11"/>
    </row>
    <row r="87" spans="2:7" ht="14.25">
      <c r="B87" s="11"/>
      <c r="C87" s="11"/>
      <c r="D87" s="11"/>
      <c r="E87" s="11"/>
      <c r="F87" s="11"/>
      <c r="G87" s="11"/>
    </row>
    <row r="88" spans="2:7" ht="14.25">
      <c r="B88" s="11"/>
      <c r="C88" s="11"/>
      <c r="D88" s="11"/>
      <c r="E88" s="11"/>
      <c r="F88" s="11"/>
      <c r="G88" s="11"/>
    </row>
    <row r="89" spans="2:7" ht="14.25">
      <c r="B89" s="11"/>
      <c r="C89" s="11"/>
      <c r="D89" s="11"/>
      <c r="E89" s="11"/>
      <c r="F89" s="11"/>
      <c r="G89" s="11"/>
    </row>
    <row r="90" spans="2:7" ht="14.25">
      <c r="B90" s="11"/>
      <c r="C90" s="11"/>
      <c r="D90" s="11"/>
      <c r="E90" s="11"/>
      <c r="F90" s="11"/>
      <c r="G90" s="11"/>
    </row>
    <row r="91" spans="2:7" ht="14.25">
      <c r="B91" s="11"/>
      <c r="C91" s="11"/>
      <c r="D91" s="11"/>
      <c r="E91" s="11"/>
      <c r="F91" s="11"/>
      <c r="G91" s="11"/>
    </row>
    <row r="92" spans="2:7" ht="14.25">
      <c r="B92" s="11"/>
      <c r="C92" s="11"/>
      <c r="D92" s="11"/>
      <c r="E92" s="11"/>
      <c r="F92" s="11"/>
      <c r="G92" s="11"/>
    </row>
    <row r="93" spans="2:7" ht="14.25">
      <c r="B93" s="11"/>
      <c r="C93" s="11"/>
      <c r="D93" s="11"/>
      <c r="E93" s="11"/>
      <c r="F93" s="11"/>
      <c r="G93" s="11"/>
    </row>
    <row r="94" spans="2:7" ht="14.25">
      <c r="B94" s="11"/>
      <c r="C94" s="11"/>
      <c r="D94" s="11"/>
      <c r="E94" s="11"/>
      <c r="F94" s="11"/>
      <c r="G94" s="11"/>
    </row>
    <row r="95" spans="2:7" ht="14.25">
      <c r="B95" s="11"/>
      <c r="C95" s="11"/>
      <c r="D95" s="11"/>
      <c r="E95" s="11"/>
      <c r="F95" s="11"/>
      <c r="G95" s="11"/>
    </row>
    <row r="96" spans="2:7" ht="14.25">
      <c r="B96" s="11"/>
      <c r="C96" s="11"/>
      <c r="D96" s="11"/>
      <c r="E96" s="11"/>
      <c r="F96" s="11"/>
      <c r="G96" s="11"/>
    </row>
    <row r="97" spans="2:7" ht="14.25">
      <c r="B97" s="11"/>
      <c r="C97" s="11"/>
      <c r="D97" s="11"/>
      <c r="E97" s="11"/>
      <c r="F97" s="11"/>
      <c r="G97" s="11"/>
    </row>
    <row r="98" spans="2:7" ht="14.25">
      <c r="B98" s="11"/>
      <c r="C98" s="11"/>
      <c r="D98" s="11"/>
      <c r="E98" s="11"/>
      <c r="F98" s="11"/>
      <c r="G98" s="11"/>
    </row>
    <row r="99" spans="2:7" ht="14.25">
      <c r="B99" s="11"/>
      <c r="C99" s="11"/>
      <c r="D99" s="11"/>
      <c r="E99" s="11"/>
      <c r="F99" s="11"/>
      <c r="G99" s="11"/>
    </row>
    <row r="100" spans="2:7" ht="14.25">
      <c r="B100" s="11"/>
      <c r="C100" s="11"/>
      <c r="D100" s="11"/>
      <c r="E100" s="11"/>
      <c r="F100" s="11"/>
      <c r="G100" s="11"/>
    </row>
    <row r="101" spans="2:7" ht="14.25">
      <c r="B101" s="11"/>
      <c r="C101" s="11"/>
      <c r="D101" s="11"/>
      <c r="E101" s="11"/>
      <c r="F101" s="11"/>
      <c r="G101" s="11"/>
    </row>
    <row r="102" spans="2:7" ht="14.25">
      <c r="B102" s="11"/>
      <c r="C102" s="11"/>
      <c r="D102" s="11"/>
      <c r="E102" s="11"/>
      <c r="F102" s="11"/>
      <c r="G102" s="11"/>
    </row>
    <row r="103" spans="2:7" ht="14.25">
      <c r="B103" s="11"/>
      <c r="C103" s="11"/>
      <c r="D103" s="11"/>
      <c r="E103" s="11"/>
      <c r="F103" s="11"/>
      <c r="G103" s="11"/>
    </row>
    <row r="104" spans="2:7" ht="14.25">
      <c r="B104" s="11"/>
      <c r="C104" s="11"/>
      <c r="D104" s="11"/>
      <c r="E104" s="11"/>
      <c r="F104" s="11"/>
      <c r="G104" s="11"/>
    </row>
    <row r="105" spans="2:7" ht="14.25">
      <c r="B105" s="11"/>
      <c r="C105" s="11"/>
      <c r="D105" s="11"/>
      <c r="E105" s="11"/>
      <c r="F105" s="11"/>
      <c r="G105" s="11"/>
    </row>
    <row r="106" spans="2:7" ht="14.25">
      <c r="B106" s="11"/>
      <c r="C106" s="11"/>
      <c r="D106" s="11"/>
      <c r="E106" s="11"/>
      <c r="F106" s="11"/>
      <c r="G106" s="11"/>
    </row>
    <row r="107" spans="2:7" ht="14.25">
      <c r="B107" s="11"/>
      <c r="C107" s="11"/>
      <c r="D107" s="11"/>
      <c r="E107" s="11"/>
      <c r="F107" s="11"/>
      <c r="G107" s="11"/>
    </row>
    <row r="108" spans="2:7" ht="14.25">
      <c r="B108" s="11"/>
      <c r="C108" s="11"/>
      <c r="D108" s="11"/>
      <c r="E108" s="11"/>
      <c r="F108" s="11"/>
      <c r="G108" s="11"/>
    </row>
    <row r="109" spans="2:7" ht="14.25">
      <c r="B109" s="11"/>
      <c r="C109" s="11"/>
      <c r="D109" s="11"/>
      <c r="E109" s="11"/>
      <c r="F109" s="11"/>
      <c r="G109" s="11"/>
    </row>
    <row r="110" spans="2:7" ht="14.25">
      <c r="B110" s="11"/>
      <c r="C110" s="11"/>
      <c r="D110" s="11"/>
      <c r="E110" s="11"/>
      <c r="F110" s="11"/>
      <c r="G110" s="11"/>
    </row>
    <row r="111" spans="2:7" ht="14.25">
      <c r="B111" s="11"/>
      <c r="C111" s="11"/>
      <c r="D111" s="11"/>
      <c r="E111" s="11"/>
      <c r="F111" s="11"/>
      <c r="G111" s="11"/>
    </row>
    <row r="112" spans="2:7" ht="14.25">
      <c r="B112" s="11"/>
      <c r="C112" s="11"/>
      <c r="D112" s="11"/>
      <c r="E112" s="11"/>
      <c r="F112" s="11"/>
      <c r="G112" s="11"/>
    </row>
    <row r="113" spans="2:7" ht="14.25">
      <c r="B113" s="11"/>
      <c r="C113" s="11"/>
      <c r="D113" s="11"/>
      <c r="E113" s="11"/>
      <c r="F113" s="11"/>
      <c r="G113" s="11"/>
    </row>
    <row r="114" spans="2:7" ht="14.25">
      <c r="B114" s="11"/>
      <c r="C114" s="11"/>
      <c r="D114" s="11"/>
      <c r="E114" s="11"/>
      <c r="F114" s="11"/>
      <c r="G114" s="11"/>
    </row>
    <row r="115" spans="2:7" ht="14.25">
      <c r="B115" s="11"/>
      <c r="C115" s="11"/>
      <c r="D115" s="11"/>
      <c r="E115" s="11"/>
      <c r="F115" s="11"/>
      <c r="G115" s="11"/>
    </row>
    <row r="116" spans="2:7" ht="14.25">
      <c r="B116" s="11"/>
      <c r="C116" s="11"/>
      <c r="D116" s="11"/>
      <c r="E116" s="11"/>
      <c r="F116" s="11"/>
      <c r="G116" s="11"/>
    </row>
    <row r="117" spans="2:7" ht="14.25">
      <c r="B117" s="11"/>
      <c r="C117" s="11"/>
      <c r="D117" s="11"/>
      <c r="E117" s="11"/>
      <c r="F117" s="11"/>
      <c r="G117" s="11"/>
    </row>
    <row r="118" spans="2:7" ht="14.25">
      <c r="B118" s="11"/>
      <c r="C118" s="11"/>
      <c r="D118" s="11"/>
      <c r="E118" s="11"/>
      <c r="F118" s="11"/>
      <c r="G118" s="11"/>
    </row>
    <row r="119" spans="2:7" ht="14.25">
      <c r="B119" s="11"/>
      <c r="C119" s="11"/>
      <c r="D119" s="11"/>
      <c r="E119" s="11"/>
      <c r="F119" s="11"/>
      <c r="G119" s="11"/>
    </row>
    <row r="120" spans="2:7" ht="14.25">
      <c r="B120" s="11"/>
      <c r="C120" s="11"/>
      <c r="D120" s="11"/>
      <c r="E120" s="11"/>
      <c r="F120" s="11"/>
      <c r="G120" s="11"/>
    </row>
    <row r="121" spans="2:7" ht="14.25">
      <c r="B121" s="11"/>
      <c r="C121" s="11"/>
      <c r="D121" s="11"/>
      <c r="E121" s="11"/>
      <c r="F121" s="11"/>
      <c r="G121" s="11"/>
    </row>
    <row r="122" spans="2:7" ht="14.25">
      <c r="B122" s="11"/>
      <c r="C122" s="11"/>
      <c r="D122" s="11"/>
      <c r="E122" s="11"/>
      <c r="F122" s="11"/>
      <c r="G122" s="11"/>
    </row>
    <row r="123" spans="2:7" ht="14.25">
      <c r="B123" s="11"/>
      <c r="C123" s="11"/>
      <c r="D123" s="11"/>
      <c r="E123" s="11"/>
      <c r="F123" s="11"/>
      <c r="G123" s="11"/>
    </row>
    <row r="124" spans="2:7" ht="14.25">
      <c r="B124" s="11"/>
      <c r="C124" s="11"/>
      <c r="D124" s="11"/>
      <c r="E124" s="11"/>
      <c r="F124" s="11"/>
      <c r="G124" s="11"/>
    </row>
    <row r="125" spans="2:7" ht="14.25">
      <c r="B125" s="11"/>
      <c r="C125" s="11"/>
      <c r="D125" s="11"/>
      <c r="E125" s="11"/>
      <c r="F125" s="11"/>
      <c r="G125" s="11"/>
    </row>
    <row r="126" spans="2:7" ht="14.25">
      <c r="B126" s="11"/>
      <c r="C126" s="11"/>
      <c r="D126" s="11"/>
      <c r="E126" s="11"/>
      <c r="F126" s="11"/>
      <c r="G126" s="11"/>
    </row>
    <row r="127" spans="2:7" ht="14.25">
      <c r="B127" s="11"/>
      <c r="C127" s="11"/>
      <c r="D127" s="11"/>
      <c r="E127" s="11"/>
      <c r="F127" s="11"/>
      <c r="G127" s="11"/>
    </row>
    <row r="128" spans="2:7" ht="14.25">
      <c r="B128" s="11"/>
      <c r="C128" s="11"/>
      <c r="D128" s="11"/>
      <c r="E128" s="11"/>
      <c r="F128" s="11"/>
      <c r="G128" s="11"/>
    </row>
    <row r="129" spans="2:7" ht="14.25">
      <c r="B129" s="11"/>
      <c r="C129" s="11"/>
      <c r="D129" s="11"/>
      <c r="E129" s="11"/>
      <c r="F129" s="11"/>
      <c r="G129" s="11"/>
    </row>
    <row r="130" spans="2:7" ht="14.25">
      <c r="B130" s="11"/>
      <c r="C130" s="11"/>
      <c r="D130" s="11"/>
      <c r="E130" s="11"/>
      <c r="F130" s="11"/>
      <c r="G130" s="11"/>
    </row>
    <row r="131" spans="2:7" ht="14.25">
      <c r="B131" s="11"/>
      <c r="C131" s="11"/>
      <c r="D131" s="11"/>
      <c r="E131" s="11"/>
      <c r="F131" s="11"/>
      <c r="G131" s="11"/>
    </row>
    <row r="132" spans="2:7" ht="14.25">
      <c r="B132" s="11"/>
      <c r="C132" s="11"/>
      <c r="D132" s="11"/>
      <c r="E132" s="11"/>
      <c r="F132" s="11"/>
      <c r="G132" s="11"/>
    </row>
    <row r="133" spans="2:7" ht="14.25">
      <c r="B133" s="11"/>
      <c r="C133" s="11"/>
      <c r="D133" s="11"/>
      <c r="E133" s="11"/>
      <c r="F133" s="11"/>
      <c r="G133" s="11"/>
    </row>
    <row r="134" spans="2:7" ht="14.25">
      <c r="B134" s="11"/>
      <c r="C134" s="11"/>
      <c r="D134" s="11"/>
      <c r="E134" s="11"/>
      <c r="F134" s="11"/>
      <c r="G134" s="11"/>
    </row>
    <row r="135" spans="2:7" ht="14.25">
      <c r="B135" s="11"/>
      <c r="C135" s="11"/>
      <c r="D135" s="11"/>
      <c r="E135" s="11"/>
      <c r="F135" s="11"/>
      <c r="G135" s="11"/>
    </row>
    <row r="136" spans="2:7" ht="14.25">
      <c r="B136" s="11"/>
      <c r="C136" s="11"/>
      <c r="D136" s="11"/>
      <c r="E136" s="11"/>
      <c r="F136" s="11"/>
      <c r="G136" s="11"/>
    </row>
    <row r="137" spans="2:7" ht="14.25">
      <c r="B137" s="11"/>
      <c r="C137" s="11"/>
      <c r="D137" s="11"/>
      <c r="E137" s="11"/>
      <c r="F137" s="11"/>
      <c r="G137" s="11"/>
    </row>
    <row r="138" spans="2:7" ht="14.25">
      <c r="B138" s="11"/>
      <c r="C138" s="11"/>
      <c r="D138" s="11"/>
      <c r="E138" s="11"/>
      <c r="F138" s="11"/>
      <c r="G138" s="11"/>
    </row>
    <row r="139" spans="2:7" ht="14.25">
      <c r="B139" s="11"/>
      <c r="C139" s="11"/>
      <c r="D139" s="11"/>
      <c r="E139" s="11"/>
      <c r="F139" s="11"/>
      <c r="G139" s="11"/>
    </row>
    <row r="140" spans="2:7" ht="14.25">
      <c r="B140" s="11"/>
      <c r="C140" s="11"/>
      <c r="D140" s="11"/>
      <c r="E140" s="11"/>
      <c r="F140" s="11"/>
      <c r="G140" s="11"/>
    </row>
    <row r="141" spans="2:7" ht="14.25">
      <c r="B141" s="11"/>
      <c r="C141" s="11"/>
      <c r="D141" s="11"/>
      <c r="E141" s="11"/>
      <c r="F141" s="11"/>
      <c r="G141" s="11"/>
    </row>
    <row r="142" spans="2:7" ht="14.25">
      <c r="B142" s="11"/>
      <c r="C142" s="11"/>
      <c r="D142" s="11"/>
      <c r="E142" s="11"/>
      <c r="F142" s="11"/>
      <c r="G142" s="11"/>
    </row>
    <row r="143" spans="2:7" ht="14.25">
      <c r="B143" s="11"/>
      <c r="C143" s="11"/>
      <c r="D143" s="11"/>
      <c r="E143" s="11"/>
      <c r="F143" s="11"/>
      <c r="G143" s="11"/>
    </row>
    <row r="144" spans="2:7" ht="14.25">
      <c r="B144" s="11"/>
      <c r="C144" s="11"/>
      <c r="D144" s="11"/>
      <c r="E144" s="11"/>
      <c r="F144" s="11"/>
      <c r="G144" s="11"/>
    </row>
    <row r="145" spans="2:7" ht="14.25">
      <c r="B145" s="11"/>
      <c r="C145" s="11"/>
      <c r="D145" s="11"/>
      <c r="E145" s="11"/>
      <c r="F145" s="11"/>
      <c r="G145" s="11"/>
    </row>
    <row r="146" spans="2:7" ht="14.25">
      <c r="B146" s="11"/>
      <c r="C146" s="11"/>
      <c r="D146" s="11"/>
      <c r="E146" s="11"/>
      <c r="F146" s="11"/>
      <c r="G146" s="11"/>
    </row>
    <row r="147" spans="2:7" ht="14.25">
      <c r="B147" s="11"/>
      <c r="C147" s="11"/>
      <c r="D147" s="11"/>
      <c r="E147" s="11"/>
      <c r="F147" s="11"/>
      <c r="G147" s="11"/>
    </row>
    <row r="148" spans="2:7" ht="14.25">
      <c r="B148" s="11"/>
      <c r="C148" s="11"/>
      <c r="D148" s="11"/>
      <c r="E148" s="11"/>
      <c r="F148" s="11"/>
      <c r="G148" s="11"/>
    </row>
    <row r="149" spans="2:7" ht="14.25">
      <c r="B149" s="11"/>
      <c r="C149" s="11"/>
      <c r="D149" s="11"/>
      <c r="E149" s="11"/>
      <c r="F149" s="11"/>
      <c r="G149" s="11"/>
    </row>
    <row r="150" spans="2:7" ht="14.25">
      <c r="B150" s="11"/>
      <c r="C150" s="11"/>
      <c r="D150" s="11"/>
      <c r="E150" s="11"/>
      <c r="F150" s="11"/>
      <c r="G150" s="11"/>
    </row>
    <row r="151" spans="2:7" ht="14.25">
      <c r="B151" s="11"/>
      <c r="C151" s="11"/>
      <c r="D151" s="11"/>
      <c r="E151" s="11"/>
      <c r="F151" s="11"/>
      <c r="G151" s="11"/>
    </row>
    <row r="152" spans="2:7" ht="14.25">
      <c r="B152" s="11"/>
      <c r="C152" s="11"/>
      <c r="D152" s="11"/>
      <c r="E152" s="11"/>
      <c r="F152" s="11"/>
      <c r="G152" s="11"/>
    </row>
    <row r="153" spans="2:7" ht="14.25">
      <c r="B153" s="11"/>
      <c r="C153" s="11"/>
      <c r="D153" s="11"/>
      <c r="E153" s="11"/>
      <c r="F153" s="11"/>
      <c r="G153" s="11"/>
    </row>
    <row r="154" spans="2:7" ht="14.25">
      <c r="B154" s="11"/>
      <c r="C154" s="11"/>
      <c r="D154" s="11"/>
      <c r="E154" s="11"/>
      <c r="F154" s="11"/>
      <c r="G154" s="11"/>
    </row>
    <row r="155" spans="2:7" ht="14.25">
      <c r="B155" s="11"/>
      <c r="C155" s="11"/>
      <c r="D155" s="11"/>
      <c r="E155" s="11"/>
      <c r="F155" s="11"/>
      <c r="G155" s="11"/>
    </row>
    <row r="156" spans="2:7" ht="14.25">
      <c r="B156" s="11"/>
      <c r="C156" s="11"/>
      <c r="D156" s="11"/>
      <c r="E156" s="11"/>
      <c r="F156" s="11"/>
      <c r="G156" s="11"/>
    </row>
    <row r="157" spans="2:7" ht="14.25">
      <c r="B157" s="11"/>
      <c r="C157" s="11"/>
      <c r="D157" s="11"/>
      <c r="E157" s="11"/>
      <c r="F157" s="11"/>
      <c r="G157" s="11"/>
    </row>
    <row r="158" spans="2:7" ht="14.25">
      <c r="B158" s="11"/>
      <c r="C158" s="11"/>
      <c r="D158" s="11"/>
      <c r="E158" s="11"/>
      <c r="F158" s="11"/>
      <c r="G158" s="11"/>
    </row>
    <row r="159" spans="2:7" ht="14.25">
      <c r="B159" s="11"/>
      <c r="C159" s="11"/>
      <c r="D159" s="11"/>
      <c r="E159" s="11"/>
      <c r="F159" s="11"/>
      <c r="G159" s="11"/>
    </row>
    <row r="160" spans="2:7" ht="14.25">
      <c r="B160" s="11"/>
      <c r="C160" s="11"/>
      <c r="D160" s="11"/>
      <c r="E160" s="11"/>
      <c r="F160" s="11"/>
      <c r="G160" s="11"/>
    </row>
    <row r="161" spans="2:7" ht="14.25">
      <c r="B161" s="11"/>
      <c r="C161" s="11"/>
      <c r="D161" s="11"/>
      <c r="E161" s="11"/>
      <c r="F161" s="11"/>
      <c r="G161" s="11"/>
    </row>
    <row r="162" spans="2:7" ht="14.25">
      <c r="B162" s="11"/>
      <c r="C162" s="11"/>
      <c r="D162" s="11"/>
      <c r="E162" s="11"/>
      <c r="F162" s="11"/>
      <c r="G162" s="11"/>
    </row>
    <row r="163" spans="2:7" ht="14.25">
      <c r="B163" s="11"/>
      <c r="C163" s="11"/>
      <c r="D163" s="11"/>
      <c r="E163" s="11"/>
      <c r="F163" s="11"/>
      <c r="G163" s="11"/>
    </row>
    <row r="164" spans="2:7" ht="14.25">
      <c r="B164" s="11"/>
      <c r="C164" s="11"/>
      <c r="D164" s="11"/>
      <c r="E164" s="11"/>
      <c r="F164" s="11"/>
      <c r="G164" s="11"/>
    </row>
    <row r="165" spans="2:7" ht="14.25">
      <c r="B165" s="11"/>
      <c r="C165" s="11"/>
      <c r="D165" s="11"/>
      <c r="E165" s="11"/>
      <c r="F165" s="11"/>
      <c r="G165" s="11"/>
    </row>
    <row r="166" spans="2:7" ht="14.25">
      <c r="B166" s="11"/>
      <c r="C166" s="11"/>
      <c r="D166" s="11"/>
      <c r="E166" s="11"/>
      <c r="F166" s="11"/>
      <c r="G166" s="11"/>
    </row>
    <row r="167" spans="2:7" ht="14.25">
      <c r="B167" s="11"/>
      <c r="C167" s="11"/>
      <c r="D167" s="11"/>
      <c r="E167" s="11"/>
      <c r="F167" s="11"/>
      <c r="G167" s="11"/>
    </row>
    <row r="168" spans="2:7" ht="14.25">
      <c r="B168" s="11"/>
      <c r="C168" s="11"/>
      <c r="D168" s="11"/>
      <c r="E168" s="11"/>
      <c r="F168" s="11"/>
      <c r="G168" s="11"/>
    </row>
    <row r="169" spans="2:7" ht="14.25">
      <c r="B169" s="11"/>
      <c r="C169" s="11"/>
      <c r="D169" s="11"/>
      <c r="E169" s="11"/>
      <c r="F169" s="11"/>
      <c r="G169" s="11"/>
    </row>
    <row r="170" spans="2:7" ht="14.25">
      <c r="B170" s="11"/>
      <c r="C170" s="11"/>
      <c r="D170" s="11"/>
      <c r="E170" s="11"/>
      <c r="F170" s="11"/>
      <c r="G170" s="11"/>
    </row>
    <row r="171" spans="2:7" ht="14.25">
      <c r="B171" s="11"/>
      <c r="C171" s="11"/>
      <c r="D171" s="11"/>
      <c r="E171" s="11"/>
      <c r="F171" s="11"/>
      <c r="G171" s="11"/>
    </row>
    <row r="172" spans="2:7" ht="14.25">
      <c r="B172" s="11"/>
      <c r="C172" s="11"/>
      <c r="D172" s="11"/>
      <c r="E172" s="11"/>
      <c r="F172" s="11"/>
      <c r="G172" s="11"/>
    </row>
    <row r="173" spans="2:7" ht="14.25">
      <c r="B173" s="11"/>
      <c r="C173" s="11"/>
      <c r="D173" s="11"/>
      <c r="E173" s="11"/>
      <c r="F173" s="11"/>
      <c r="G173" s="11"/>
    </row>
    <row r="174" spans="2:7" ht="14.25">
      <c r="B174" s="11"/>
      <c r="C174" s="11"/>
      <c r="D174" s="11"/>
      <c r="E174" s="11"/>
      <c r="F174" s="11"/>
      <c r="G174" s="11"/>
    </row>
    <row r="175" spans="2:7" ht="14.25">
      <c r="B175" s="11"/>
      <c r="C175" s="11"/>
      <c r="D175" s="11"/>
      <c r="E175" s="11"/>
      <c r="F175" s="11"/>
      <c r="G175" s="11"/>
    </row>
    <row r="176" spans="2:7" ht="14.25">
      <c r="B176" s="11"/>
      <c r="C176" s="11"/>
      <c r="D176" s="11"/>
      <c r="E176" s="11"/>
      <c r="F176" s="11"/>
      <c r="G176" s="11"/>
    </row>
    <row r="177" spans="2:7" ht="14.25">
      <c r="B177" s="11"/>
      <c r="C177" s="11"/>
      <c r="D177" s="11"/>
      <c r="E177" s="11"/>
      <c r="F177" s="11"/>
      <c r="G177" s="11"/>
    </row>
    <row r="178" spans="2:7" ht="14.25">
      <c r="B178" s="11"/>
      <c r="C178" s="11"/>
      <c r="D178" s="11"/>
      <c r="E178" s="11"/>
      <c r="F178" s="11"/>
      <c r="G178" s="11"/>
    </row>
    <row r="179" spans="2:7" ht="14.25">
      <c r="B179" s="11"/>
      <c r="C179" s="11"/>
      <c r="D179" s="11"/>
      <c r="E179" s="11"/>
      <c r="F179" s="11"/>
      <c r="G179" s="11"/>
    </row>
    <row r="180" spans="2:7" ht="14.25">
      <c r="B180" s="11"/>
      <c r="C180" s="11"/>
      <c r="D180" s="11"/>
      <c r="E180" s="11"/>
      <c r="F180" s="11"/>
      <c r="G180" s="11"/>
    </row>
    <row r="181" spans="2:7" ht="14.25">
      <c r="B181" s="11"/>
      <c r="C181" s="11"/>
      <c r="D181" s="11"/>
      <c r="E181" s="11"/>
      <c r="F181" s="11"/>
      <c r="G181" s="11"/>
    </row>
    <row r="182" spans="2:7" ht="14.25">
      <c r="B182" s="11"/>
      <c r="C182" s="11"/>
      <c r="D182" s="11"/>
      <c r="E182" s="11"/>
      <c r="F182" s="11"/>
      <c r="G182" s="11"/>
    </row>
    <row r="183" spans="2:7" ht="14.25">
      <c r="B183" s="11"/>
      <c r="C183" s="11"/>
      <c r="D183" s="11"/>
      <c r="E183" s="11"/>
      <c r="F183" s="11"/>
      <c r="G183" s="11"/>
    </row>
    <row r="184" spans="2:7" ht="14.25">
      <c r="B184" s="11"/>
      <c r="C184" s="11"/>
      <c r="D184" s="11"/>
      <c r="E184" s="11"/>
      <c r="F184" s="11"/>
      <c r="G184" s="11"/>
    </row>
    <row r="185" spans="2:7" ht="14.25">
      <c r="B185" s="11"/>
      <c r="C185" s="11"/>
      <c r="D185" s="11"/>
      <c r="E185" s="11"/>
      <c r="F185" s="11"/>
      <c r="G185" s="11"/>
    </row>
    <row r="186" spans="2:7" ht="14.25">
      <c r="B186" s="11"/>
      <c r="C186" s="11"/>
      <c r="D186" s="11"/>
      <c r="E186" s="11"/>
      <c r="F186" s="11"/>
      <c r="G186" s="11"/>
    </row>
    <row r="187" spans="2:7" ht="14.25">
      <c r="B187" s="11"/>
      <c r="C187" s="11"/>
      <c r="D187" s="11"/>
      <c r="E187" s="11"/>
      <c r="F187" s="11"/>
      <c r="G187" s="11"/>
    </row>
    <row r="188" spans="2:7" ht="14.25">
      <c r="B188" s="11"/>
      <c r="C188" s="11"/>
      <c r="D188" s="11"/>
      <c r="E188" s="11"/>
      <c r="F188" s="11"/>
      <c r="G188" s="11"/>
    </row>
    <row r="189" spans="2:7" ht="14.25">
      <c r="B189" s="11"/>
      <c r="C189" s="11"/>
      <c r="D189" s="11"/>
      <c r="E189" s="11"/>
      <c r="F189" s="11"/>
      <c r="G189" s="11"/>
    </row>
    <row r="190" spans="2:7" ht="14.25">
      <c r="B190" s="11"/>
      <c r="C190" s="11"/>
      <c r="D190" s="11"/>
      <c r="E190" s="11"/>
      <c r="F190" s="11"/>
      <c r="G190" s="11"/>
    </row>
    <row r="191" spans="2:7" ht="14.25">
      <c r="B191" s="11"/>
      <c r="C191" s="11"/>
      <c r="D191" s="11"/>
      <c r="E191" s="11"/>
      <c r="F191" s="11"/>
      <c r="G191" s="11"/>
    </row>
    <row r="192" spans="2:7" ht="14.25">
      <c r="B192" s="11"/>
      <c r="C192" s="11"/>
      <c r="D192" s="11"/>
      <c r="E192" s="11"/>
      <c r="F192" s="11"/>
      <c r="G192" s="11"/>
    </row>
    <row r="193" spans="2:7" ht="14.25">
      <c r="B193" s="11"/>
      <c r="C193" s="11"/>
      <c r="D193" s="11"/>
      <c r="E193" s="11"/>
      <c r="F193" s="11"/>
      <c r="G193" s="11"/>
    </row>
  </sheetData>
  <mergeCells count="4">
    <mergeCell ref="E66:G69"/>
    <mergeCell ref="B1:G1"/>
    <mergeCell ref="E19:G22"/>
    <mergeCell ref="E43:G4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80"/>
  <sheetViews>
    <sheetView workbookViewId="0" topLeftCell="A5">
      <selection activeCell="I8" sqref="I8"/>
    </sheetView>
  </sheetViews>
  <sheetFormatPr defaultColWidth="9.00390625" defaultRowHeight="13.5"/>
  <cols>
    <col min="2" max="2" width="12.875" style="0" customWidth="1"/>
  </cols>
  <sheetData>
    <row r="1" spans="2:10" ht="24">
      <c r="B1" s="283" t="s">
        <v>39</v>
      </c>
      <c r="C1" s="284"/>
      <c r="D1" s="284"/>
      <c r="E1" s="284"/>
      <c r="F1" s="284"/>
      <c r="G1" s="284"/>
      <c r="H1" s="284"/>
      <c r="I1" s="285"/>
      <c r="J1" s="24"/>
    </row>
    <row r="2" spans="2:10" ht="13.5">
      <c r="B2" s="25"/>
      <c r="C2" s="25"/>
      <c r="D2" s="25"/>
      <c r="E2" s="25"/>
      <c r="F2" s="25"/>
      <c r="G2" s="25"/>
      <c r="H2" s="25"/>
      <c r="I2" s="25"/>
      <c r="J2" s="25"/>
    </row>
    <row r="3" spans="2:10" ht="13.5">
      <c r="B3" s="25"/>
      <c r="C3" s="25"/>
      <c r="D3" s="25"/>
      <c r="E3" s="25"/>
      <c r="F3" s="25"/>
      <c r="G3" s="25"/>
      <c r="H3" s="25"/>
      <c r="I3" s="25"/>
      <c r="J3" s="25"/>
    </row>
    <row r="4" spans="2:10" ht="13.5">
      <c r="B4" s="25"/>
      <c r="C4" s="25"/>
      <c r="D4" s="25"/>
      <c r="E4" s="25"/>
      <c r="F4" s="25"/>
      <c r="G4" s="25"/>
      <c r="H4" s="25"/>
      <c r="I4" s="25"/>
      <c r="J4" s="25"/>
    </row>
    <row r="5" spans="2:10" ht="18">
      <c r="B5" s="26" t="s">
        <v>40</v>
      </c>
      <c r="C5" s="1"/>
      <c r="D5" s="27"/>
      <c r="E5" s="27"/>
      <c r="F5" s="27"/>
      <c r="G5" s="27"/>
      <c r="H5" s="27"/>
      <c r="I5" s="27"/>
      <c r="J5" s="25"/>
    </row>
    <row r="6" spans="2:10" ht="15.75" thickBot="1">
      <c r="B6" s="28"/>
      <c r="C6" s="28"/>
      <c r="D6" s="29"/>
      <c r="E6" s="29"/>
      <c r="F6" s="29"/>
      <c r="G6" s="29"/>
      <c r="H6" s="29"/>
      <c r="I6" s="166" t="s">
        <v>14</v>
      </c>
      <c r="J6" s="25"/>
    </row>
    <row r="7" spans="2:10" ht="15">
      <c r="B7" s="167"/>
      <c r="C7" s="168">
        <v>1995</v>
      </c>
      <c r="D7" s="168">
        <v>2000</v>
      </c>
      <c r="E7" s="168">
        <v>2005</v>
      </c>
      <c r="F7" s="168">
        <v>2006</v>
      </c>
      <c r="G7" s="168">
        <v>2007</v>
      </c>
      <c r="H7" s="168">
        <v>2008</v>
      </c>
      <c r="I7" s="169">
        <v>2008</v>
      </c>
      <c r="J7" s="25"/>
    </row>
    <row r="8" spans="2:10" ht="15">
      <c r="B8" s="170"/>
      <c r="C8" s="31"/>
      <c r="D8" s="32"/>
      <c r="E8" s="32"/>
      <c r="F8" s="32"/>
      <c r="G8" s="33"/>
      <c r="H8" s="33"/>
      <c r="I8" s="171" t="s">
        <v>41</v>
      </c>
      <c r="J8" s="25"/>
    </row>
    <row r="9" spans="2:10" ht="15">
      <c r="B9" s="172" t="s">
        <v>42</v>
      </c>
      <c r="C9" s="34">
        <v>12.006</v>
      </c>
      <c r="D9" s="35">
        <v>0.887</v>
      </c>
      <c r="E9" s="35">
        <v>0.002</v>
      </c>
      <c r="F9" s="173">
        <v>0.002</v>
      </c>
      <c r="G9" s="174">
        <v>0.002</v>
      </c>
      <c r="H9" s="174">
        <v>0.002</v>
      </c>
      <c r="I9" s="175">
        <f>H9/H$13</f>
        <v>9.793360101850943E-05</v>
      </c>
      <c r="J9" s="25"/>
    </row>
    <row r="10" spans="2:10" ht="15">
      <c r="B10" s="176" t="s">
        <v>43</v>
      </c>
      <c r="C10" s="35">
        <v>48.852</v>
      </c>
      <c r="D10" s="35">
        <v>25.067</v>
      </c>
      <c r="E10" s="35">
        <v>14.106</v>
      </c>
      <c r="F10" s="173">
        <v>13.804</v>
      </c>
      <c r="G10" s="174">
        <v>13.655</v>
      </c>
      <c r="H10" s="174">
        <v>10.49</v>
      </c>
      <c r="I10" s="175">
        <f>H10/H$13</f>
        <v>0.513661737342082</v>
      </c>
      <c r="J10" s="25"/>
    </row>
    <row r="11" spans="2:10" ht="15">
      <c r="B11" s="176" t="s">
        <v>44</v>
      </c>
      <c r="C11" s="35">
        <v>24.196</v>
      </c>
      <c r="D11" s="35">
        <v>17.486</v>
      </c>
      <c r="E11" s="35">
        <v>8.386</v>
      </c>
      <c r="F11" s="173">
        <v>8.592</v>
      </c>
      <c r="G11" s="174">
        <v>9.17</v>
      </c>
      <c r="H11" s="174">
        <v>7.516</v>
      </c>
      <c r="I11" s="175">
        <f>H11/H$13</f>
        <v>0.36803447262755845</v>
      </c>
      <c r="J11" s="25"/>
    </row>
    <row r="12" spans="2:10" ht="15">
      <c r="B12" s="176" t="s">
        <v>46</v>
      </c>
      <c r="C12" s="42">
        <v>7.453</v>
      </c>
      <c r="D12" s="42">
        <v>5.1540000000000035</v>
      </c>
      <c r="E12" s="42">
        <v>3.7489999999999988</v>
      </c>
      <c r="F12" s="173">
        <v>3.25</v>
      </c>
      <c r="G12" s="36">
        <v>2.948</v>
      </c>
      <c r="H12" s="36">
        <v>2.414</v>
      </c>
      <c r="I12" s="177">
        <f>H12/H$13</f>
        <v>0.1182058564293409</v>
      </c>
      <c r="J12" s="25"/>
    </row>
    <row r="13" spans="2:10" ht="15.75" thickBot="1">
      <c r="B13" s="178" t="s">
        <v>48</v>
      </c>
      <c r="C13" s="179">
        <v>92.508</v>
      </c>
      <c r="D13" s="179">
        <v>48.594</v>
      </c>
      <c r="E13" s="179">
        <v>26.243</v>
      </c>
      <c r="F13" s="180">
        <f>SUM(F9:F12)</f>
        <v>25.648000000000003</v>
      </c>
      <c r="G13" s="181">
        <f>SUM(G9:G12)</f>
        <v>25.775</v>
      </c>
      <c r="H13" s="181">
        <f>SUM(H9:H12)</f>
        <v>20.422000000000004</v>
      </c>
      <c r="I13" s="182">
        <f>H13/H$13</f>
        <v>1</v>
      </c>
      <c r="J13" s="25"/>
    </row>
    <row r="14" spans="2:10" ht="13.5">
      <c r="B14" s="25"/>
      <c r="C14" s="25"/>
      <c r="D14" s="25"/>
      <c r="E14" s="25"/>
      <c r="F14" s="25"/>
      <c r="G14" s="25"/>
      <c r="H14" s="25"/>
      <c r="I14" s="25"/>
      <c r="J14" s="25"/>
    </row>
    <row r="15" spans="2:10" ht="13.5">
      <c r="B15" s="25"/>
      <c r="C15" s="25"/>
      <c r="D15" s="25"/>
      <c r="E15" s="25"/>
      <c r="F15" s="25"/>
      <c r="G15" s="25"/>
      <c r="H15" s="25"/>
      <c r="I15" s="25"/>
      <c r="J15" s="25"/>
    </row>
    <row r="16" spans="2:10" ht="13.5">
      <c r="B16" s="25" t="s">
        <v>49</v>
      </c>
      <c r="C16" s="25"/>
      <c r="D16" s="25"/>
      <c r="E16" s="25"/>
      <c r="F16" s="25"/>
      <c r="G16" s="25"/>
      <c r="H16" s="25"/>
      <c r="I16" s="25"/>
      <c r="J16" s="25"/>
    </row>
    <row r="17" spans="2:10" ht="13.5">
      <c r="B17" s="25"/>
      <c r="C17" s="25"/>
      <c r="D17" s="25"/>
      <c r="E17" s="25"/>
      <c r="F17" s="25"/>
      <c r="G17" s="25"/>
      <c r="H17" s="25"/>
      <c r="I17" s="25"/>
      <c r="J17" s="25"/>
    </row>
    <row r="18" spans="2:10" ht="13.5">
      <c r="B18" s="25"/>
      <c r="C18" s="25"/>
      <c r="D18" s="25"/>
      <c r="E18" s="25"/>
      <c r="F18" s="25"/>
      <c r="G18" s="25"/>
      <c r="H18" s="25"/>
      <c r="I18" s="25"/>
      <c r="J18" s="25"/>
    </row>
    <row r="19" spans="2:10" ht="13.5">
      <c r="B19" s="25"/>
      <c r="C19" s="25"/>
      <c r="D19" s="25"/>
      <c r="E19" s="25"/>
      <c r="F19" s="25"/>
      <c r="G19" s="25"/>
      <c r="H19" s="25"/>
      <c r="I19" s="25"/>
      <c r="J19" s="25"/>
    </row>
    <row r="20" spans="2:10" ht="13.5">
      <c r="B20" s="25"/>
      <c r="C20" s="25"/>
      <c r="D20" s="25"/>
      <c r="E20" s="25"/>
      <c r="F20" s="25"/>
      <c r="G20" s="25"/>
      <c r="H20" s="25"/>
      <c r="I20" s="25"/>
      <c r="J20" s="25"/>
    </row>
    <row r="21" spans="2:10" ht="21">
      <c r="B21" s="26" t="s">
        <v>50</v>
      </c>
      <c r="C21" s="25"/>
      <c r="D21" s="25"/>
      <c r="E21" s="25"/>
      <c r="F21" s="25"/>
      <c r="G21" s="25"/>
      <c r="H21" s="25"/>
      <c r="I21" s="25"/>
      <c r="J21" s="25"/>
    </row>
    <row r="22" spans="2:10" ht="13.5">
      <c r="B22" s="25"/>
      <c r="C22" s="25"/>
      <c r="D22" s="25"/>
      <c r="E22" s="25"/>
      <c r="F22" s="25"/>
      <c r="G22" s="25"/>
      <c r="H22" s="25"/>
      <c r="I22" s="25"/>
      <c r="J22" s="25"/>
    </row>
    <row r="23" spans="2:10" ht="15.75" thickBot="1">
      <c r="B23" s="37"/>
      <c r="C23" s="38"/>
      <c r="D23" s="39"/>
      <c r="E23" s="39"/>
      <c r="F23" s="39"/>
      <c r="G23" s="39"/>
      <c r="H23" s="25"/>
      <c r="I23" s="40" t="s">
        <v>14</v>
      </c>
      <c r="J23" s="25"/>
    </row>
    <row r="24" spans="2:10" ht="15">
      <c r="B24" s="167"/>
      <c r="C24" s="183">
        <v>1995</v>
      </c>
      <c r="D24" s="168">
        <v>2000</v>
      </c>
      <c r="E24" s="168">
        <v>2005</v>
      </c>
      <c r="F24" s="168">
        <v>2006</v>
      </c>
      <c r="G24" s="168">
        <v>2007</v>
      </c>
      <c r="H24" s="168">
        <v>2008</v>
      </c>
      <c r="I24" s="184">
        <v>2008</v>
      </c>
      <c r="J24" s="25"/>
    </row>
    <row r="25" spans="2:10" ht="15">
      <c r="B25" s="185"/>
      <c r="C25" s="41"/>
      <c r="D25" s="32"/>
      <c r="E25" s="32"/>
      <c r="F25" s="32"/>
      <c r="G25" s="33"/>
      <c r="H25" s="33"/>
      <c r="I25" s="171" t="s">
        <v>41</v>
      </c>
      <c r="J25" s="25"/>
    </row>
    <row r="26" spans="2:10" ht="15">
      <c r="B26" s="186" t="s">
        <v>51</v>
      </c>
      <c r="C26" s="42">
        <v>11.755</v>
      </c>
      <c r="D26" s="42">
        <v>8.382</v>
      </c>
      <c r="E26" s="42">
        <v>4.843</v>
      </c>
      <c r="F26" s="43">
        <v>5.247</v>
      </c>
      <c r="G26" s="187">
        <v>5.582</v>
      </c>
      <c r="H26" s="187">
        <v>4.264</v>
      </c>
      <c r="I26" s="175">
        <v>0.23678708359777983</v>
      </c>
      <c r="J26" s="25"/>
    </row>
    <row r="27" spans="2:10" ht="15">
      <c r="B27" s="176" t="s">
        <v>52</v>
      </c>
      <c r="C27" s="42">
        <v>45.287</v>
      </c>
      <c r="D27" s="42">
        <v>14.354</v>
      </c>
      <c r="E27" s="42">
        <v>4.203</v>
      </c>
      <c r="F27" s="43">
        <v>4.697</v>
      </c>
      <c r="G27" s="187">
        <v>5.133</v>
      </c>
      <c r="H27" s="187">
        <v>3.803</v>
      </c>
      <c r="I27" s="175">
        <v>0.21118697910937068</v>
      </c>
      <c r="J27" s="25"/>
    </row>
    <row r="28" spans="2:10" ht="17.25">
      <c r="B28" s="176" t="s">
        <v>53</v>
      </c>
      <c r="C28" s="42">
        <v>5.261</v>
      </c>
      <c r="D28" s="42">
        <v>7.566</v>
      </c>
      <c r="E28" s="42">
        <v>3.828</v>
      </c>
      <c r="F28" s="43">
        <v>4.463</v>
      </c>
      <c r="G28" s="187">
        <v>3.906</v>
      </c>
      <c r="H28" s="187">
        <v>2.704</v>
      </c>
      <c r="I28" s="175">
        <v>0.1501576627693238</v>
      </c>
      <c r="J28" s="25"/>
    </row>
    <row r="29" spans="2:10" ht="15">
      <c r="B29" s="176" t="s">
        <v>54</v>
      </c>
      <c r="C29" s="42">
        <v>3.72</v>
      </c>
      <c r="D29" s="42">
        <v>0.208</v>
      </c>
      <c r="E29" s="42">
        <v>0.74</v>
      </c>
      <c r="F29" s="43">
        <v>1.451</v>
      </c>
      <c r="G29" s="187">
        <v>1.746</v>
      </c>
      <c r="H29" s="187">
        <v>1.626</v>
      </c>
      <c r="I29" s="175">
        <v>0.09029451170965994</v>
      </c>
      <c r="J29" s="25"/>
    </row>
    <row r="30" spans="2:10" ht="17.25">
      <c r="B30" s="176" t="s">
        <v>55</v>
      </c>
      <c r="C30" s="35" t="s">
        <v>56</v>
      </c>
      <c r="D30" s="42">
        <v>2.487</v>
      </c>
      <c r="E30" s="42">
        <v>1.55</v>
      </c>
      <c r="F30" s="43">
        <v>2.519</v>
      </c>
      <c r="G30" s="187">
        <v>2.396</v>
      </c>
      <c r="H30" s="187">
        <v>1.534</v>
      </c>
      <c r="I30" s="175">
        <v>0.08518559714798177</v>
      </c>
      <c r="J30" s="25"/>
    </row>
    <row r="31" spans="2:10" ht="15">
      <c r="B31" s="176" t="s">
        <v>57</v>
      </c>
      <c r="C31" s="42">
        <v>3.435</v>
      </c>
      <c r="D31" s="42">
        <v>1.848</v>
      </c>
      <c r="E31" s="42">
        <v>1.074</v>
      </c>
      <c r="F31" s="43">
        <v>1.853</v>
      </c>
      <c r="G31" s="187">
        <v>1.266</v>
      </c>
      <c r="H31" s="187">
        <v>1.291</v>
      </c>
      <c r="I31" s="175">
        <v>0.07169139890354918</v>
      </c>
      <c r="J31" s="25"/>
    </row>
    <row r="32" spans="2:10" ht="15">
      <c r="B32" s="176" t="s">
        <v>58</v>
      </c>
      <c r="C32" s="42">
        <v>0.801</v>
      </c>
      <c r="D32" s="42">
        <v>0.519</v>
      </c>
      <c r="E32" s="42">
        <v>0.337</v>
      </c>
      <c r="F32" s="43">
        <v>0.606</v>
      </c>
      <c r="G32" s="187">
        <v>0.798</v>
      </c>
      <c r="H32" s="187">
        <v>1.107</v>
      </c>
      <c r="I32" s="175">
        <v>0.06147356978019283</v>
      </c>
      <c r="J32" s="25"/>
    </row>
    <row r="33" spans="2:10" ht="15">
      <c r="B33" s="176" t="s">
        <v>59</v>
      </c>
      <c r="C33" s="42">
        <v>6.157</v>
      </c>
      <c r="D33" s="42">
        <v>3.467</v>
      </c>
      <c r="E33" s="42">
        <v>2.214</v>
      </c>
      <c r="F33" s="43">
        <v>0.108</v>
      </c>
      <c r="G33" s="187">
        <v>0.115</v>
      </c>
      <c r="H33" s="187">
        <v>0.022</v>
      </c>
      <c r="I33" s="175">
        <v>0.001221696960401303</v>
      </c>
      <c r="J33" s="25"/>
    </row>
    <row r="34" spans="2:10" ht="17.25">
      <c r="B34" s="176" t="s">
        <v>60</v>
      </c>
      <c r="C34" s="42">
        <v>3.425</v>
      </c>
      <c r="D34" s="42">
        <v>2.613</v>
      </c>
      <c r="E34" s="42">
        <v>2.41</v>
      </c>
      <c r="F34" s="43">
        <v>0.89</v>
      </c>
      <c r="G34" s="187">
        <v>0.039</v>
      </c>
      <c r="H34" s="187">
        <v>0</v>
      </c>
      <c r="I34" s="175">
        <v>0</v>
      </c>
      <c r="J34" s="25"/>
    </row>
    <row r="35" spans="2:10" ht="15">
      <c r="B35" s="176" t="s">
        <v>46</v>
      </c>
      <c r="C35" s="42">
        <v>5.213000000000006</v>
      </c>
      <c r="D35" s="42">
        <v>1.9960000000000022</v>
      </c>
      <c r="E35" s="42">
        <v>1.2940000000000005</v>
      </c>
      <c r="F35" s="44">
        <f>F36-F26-F27-F28-F29-F30-F31-F32-F33-F34</f>
        <v>0.5642187000000024</v>
      </c>
      <c r="G35" s="44">
        <f>G36-G26-G27-G28-G29-G30-G31-G32-G33-G34</f>
        <v>1.8467519999999995</v>
      </c>
      <c r="H35" s="44">
        <f>H36-H26-H27-H28-H29-H30-H31-H32-H33-H34</f>
        <v>1.6567390000000008</v>
      </c>
      <c r="I35" s="177">
        <v>0.09200150002174068</v>
      </c>
      <c r="J35" s="25"/>
    </row>
    <row r="36" spans="2:10" ht="15.75" thickBot="1">
      <c r="B36" s="178" t="s">
        <v>48</v>
      </c>
      <c r="C36" s="188">
        <v>85.054</v>
      </c>
      <c r="D36" s="188">
        <v>43.44</v>
      </c>
      <c r="E36" s="188">
        <v>22.493</v>
      </c>
      <c r="F36" s="189">
        <v>22.3982187</v>
      </c>
      <c r="G36" s="190">
        <v>22.827752</v>
      </c>
      <c r="H36" s="190">
        <v>18.007739</v>
      </c>
      <c r="I36" s="191">
        <v>1</v>
      </c>
      <c r="J36" s="25"/>
    </row>
    <row r="37" spans="2:10" ht="13.5">
      <c r="B37" s="25"/>
      <c r="C37" s="45"/>
      <c r="D37" s="45"/>
      <c r="E37" s="46"/>
      <c r="F37" s="46"/>
      <c r="G37" s="46"/>
      <c r="H37" s="47"/>
      <c r="I37" s="48"/>
      <c r="J37" s="25"/>
    </row>
    <row r="38" spans="2:10" ht="13.5">
      <c r="B38" s="25"/>
      <c r="C38" s="45"/>
      <c r="D38" s="45"/>
      <c r="E38" s="46"/>
      <c r="F38" s="46"/>
      <c r="G38" s="46"/>
      <c r="H38" s="46"/>
      <c r="I38" s="25"/>
      <c r="J38" s="25"/>
    </row>
    <row r="39" spans="2:10" ht="14.25">
      <c r="B39" s="49" t="s">
        <v>61</v>
      </c>
      <c r="C39" s="45"/>
      <c r="D39" s="45"/>
      <c r="E39" s="46"/>
      <c r="F39" s="46"/>
      <c r="G39" s="46"/>
      <c r="H39" s="46"/>
      <c r="I39" s="25"/>
      <c r="J39" s="25"/>
    </row>
    <row r="40" spans="2:10" ht="14.25">
      <c r="B40" s="49" t="s">
        <v>62</v>
      </c>
      <c r="C40" s="25"/>
      <c r="D40" s="25"/>
      <c r="E40" s="25"/>
      <c r="F40" s="25"/>
      <c r="G40" s="25"/>
      <c r="H40" s="25"/>
      <c r="I40" s="25"/>
      <c r="J40" s="25"/>
    </row>
    <row r="41" spans="2:10" ht="13.5">
      <c r="B41" s="50" t="s">
        <v>63</v>
      </c>
      <c r="C41" s="25"/>
      <c r="D41" s="25"/>
      <c r="E41" s="25"/>
      <c r="F41" s="25"/>
      <c r="G41" s="25"/>
      <c r="H41" s="25"/>
      <c r="I41" s="25"/>
      <c r="J41" s="25"/>
    </row>
    <row r="42" spans="2:10" ht="13.5">
      <c r="B42" s="25"/>
      <c r="C42" s="25"/>
      <c r="D42" s="25"/>
      <c r="E42" s="25"/>
      <c r="F42" s="25"/>
      <c r="G42" s="25"/>
      <c r="H42" s="25"/>
      <c r="I42" s="25"/>
      <c r="J42" s="25"/>
    </row>
    <row r="43" spans="2:10" ht="13.5">
      <c r="B43" s="25"/>
      <c r="C43" s="25"/>
      <c r="D43" s="25"/>
      <c r="E43" s="25"/>
      <c r="F43" s="25"/>
      <c r="G43" s="25"/>
      <c r="H43" s="25"/>
      <c r="I43" s="25"/>
      <c r="J43" s="25"/>
    </row>
    <row r="44" spans="2:10" ht="13.5">
      <c r="B44" s="25"/>
      <c r="C44" s="25"/>
      <c r="D44" s="25"/>
      <c r="E44" s="25"/>
      <c r="F44" s="25"/>
      <c r="G44" s="25"/>
      <c r="H44" s="25"/>
      <c r="I44" s="25"/>
      <c r="J44" s="25"/>
    </row>
    <row r="45" spans="2:10" ht="13.5">
      <c r="B45" s="25"/>
      <c r="C45" s="25"/>
      <c r="D45" s="25"/>
      <c r="E45" s="25"/>
      <c r="F45" s="25"/>
      <c r="G45" s="25"/>
      <c r="H45" s="25"/>
      <c r="I45" s="25"/>
      <c r="J45" s="25"/>
    </row>
    <row r="46" spans="2:10" ht="18.75">
      <c r="B46" s="51" t="s">
        <v>64</v>
      </c>
      <c r="C46" s="25"/>
      <c r="D46" s="25"/>
      <c r="E46" s="25"/>
      <c r="F46" s="25"/>
      <c r="G46" s="25"/>
      <c r="H46" s="25"/>
      <c r="I46" s="25"/>
      <c r="J46" s="25"/>
    </row>
    <row r="47" spans="2:10" ht="14.25" thickBot="1">
      <c r="B47" s="192"/>
      <c r="C47" s="192"/>
      <c r="D47" s="192"/>
      <c r="E47" s="192"/>
      <c r="F47" s="192"/>
      <c r="G47" s="192"/>
      <c r="H47" s="193"/>
      <c r="I47" s="194" t="s">
        <v>65</v>
      </c>
      <c r="J47" s="25"/>
    </row>
    <row r="48" spans="2:10" ht="14.25">
      <c r="B48" s="195"/>
      <c r="C48" s="196">
        <v>1990</v>
      </c>
      <c r="D48" s="196">
        <v>1995</v>
      </c>
      <c r="E48" s="196">
        <v>2000</v>
      </c>
      <c r="F48" s="196">
        <v>2005</v>
      </c>
      <c r="G48" s="196">
        <v>2006</v>
      </c>
      <c r="H48" s="196">
        <v>2007</v>
      </c>
      <c r="I48" s="197">
        <v>2007</v>
      </c>
      <c r="J48" s="25"/>
    </row>
    <row r="49" spans="2:10" ht="14.25">
      <c r="B49" s="198"/>
      <c r="C49" s="52"/>
      <c r="D49" s="52"/>
      <c r="E49" s="52"/>
      <c r="F49" s="52"/>
      <c r="G49" s="52"/>
      <c r="H49" s="52"/>
      <c r="I49" s="171" t="s">
        <v>66</v>
      </c>
      <c r="J49" s="25"/>
    </row>
    <row r="50" spans="2:10" ht="14.25">
      <c r="B50" s="199" t="s">
        <v>67</v>
      </c>
      <c r="C50" s="200">
        <v>35.111</v>
      </c>
      <c r="D50" s="200">
        <v>266.079</v>
      </c>
      <c r="E50" s="200">
        <v>334.129</v>
      </c>
      <c r="F50" s="200">
        <v>345.057</v>
      </c>
      <c r="G50" s="200">
        <v>378.196</v>
      </c>
      <c r="H50" s="200">
        <v>414.111</v>
      </c>
      <c r="I50" s="175">
        <v>0.42169647621413997</v>
      </c>
      <c r="J50" s="25"/>
    </row>
    <row r="51" spans="2:10" ht="14.25">
      <c r="B51" s="199" t="s">
        <v>68</v>
      </c>
      <c r="C51" s="200">
        <v>29.363</v>
      </c>
      <c r="D51" s="200">
        <v>43.817</v>
      </c>
      <c r="E51" s="200">
        <v>68.486</v>
      </c>
      <c r="F51" s="200">
        <v>104.451</v>
      </c>
      <c r="G51" s="200">
        <v>112.057</v>
      </c>
      <c r="H51" s="200">
        <v>108</v>
      </c>
      <c r="I51" s="175">
        <v>0.10997828947100444</v>
      </c>
      <c r="J51" s="25"/>
    </row>
    <row r="52" spans="2:10" ht="14.25">
      <c r="B52" s="199" t="s">
        <v>69</v>
      </c>
      <c r="C52" s="200">
        <v>118.758</v>
      </c>
      <c r="D52" s="200">
        <v>125.661</v>
      </c>
      <c r="E52" s="200">
        <v>138.279</v>
      </c>
      <c r="F52" s="200">
        <v>79.908</v>
      </c>
      <c r="G52" s="200">
        <v>79.724</v>
      </c>
      <c r="H52" s="200">
        <v>71.203</v>
      </c>
      <c r="I52" s="175">
        <v>0.07250726060374009</v>
      </c>
      <c r="J52" s="25"/>
    </row>
    <row r="53" spans="2:10" ht="14.25">
      <c r="B53" s="199" t="s">
        <v>70</v>
      </c>
      <c r="C53" s="200">
        <v>76.979</v>
      </c>
      <c r="D53" s="200">
        <v>83.549</v>
      </c>
      <c r="E53" s="200">
        <v>55.992</v>
      </c>
      <c r="F53" s="200">
        <v>52.207</v>
      </c>
      <c r="G53" s="200">
        <v>61.038</v>
      </c>
      <c r="H53" s="200">
        <v>55.016</v>
      </c>
      <c r="I53" s="175">
        <v>0.05602375531052574</v>
      </c>
      <c r="J53" s="25"/>
    </row>
    <row r="54" spans="2:10" ht="14.25">
      <c r="B54" s="199" t="s">
        <v>71</v>
      </c>
      <c r="C54" s="200">
        <v>87.823</v>
      </c>
      <c r="D54" s="200">
        <v>102.236</v>
      </c>
      <c r="E54" s="200">
        <v>79.918</v>
      </c>
      <c r="F54" s="200">
        <v>50.971</v>
      </c>
      <c r="G54" s="200">
        <v>44.561</v>
      </c>
      <c r="H54" s="200">
        <v>45.139</v>
      </c>
      <c r="I54" s="175">
        <v>0.045965833411404346</v>
      </c>
      <c r="J54" s="25"/>
    </row>
    <row r="55" spans="2:10" ht="14.25">
      <c r="B55" s="199" t="s">
        <v>72</v>
      </c>
      <c r="C55" s="200">
        <v>54.313</v>
      </c>
      <c r="D55" s="200">
        <v>34.187</v>
      </c>
      <c r="E55" s="200">
        <v>33.306</v>
      </c>
      <c r="F55" s="200">
        <v>31.154</v>
      </c>
      <c r="G55" s="200">
        <v>35.594</v>
      </c>
      <c r="H55" s="200">
        <v>35.418</v>
      </c>
      <c r="I55" s="175">
        <v>0.03606676904151884</v>
      </c>
      <c r="J55" s="25"/>
    </row>
    <row r="56" spans="2:10" ht="14.25">
      <c r="B56" s="199" t="s">
        <v>73</v>
      </c>
      <c r="C56" s="200">
        <v>31.4</v>
      </c>
      <c r="D56" s="200">
        <v>39.13</v>
      </c>
      <c r="E56" s="200">
        <v>29.522</v>
      </c>
      <c r="F56" s="200">
        <v>26.895</v>
      </c>
      <c r="G56" s="200">
        <v>27.461</v>
      </c>
      <c r="H56" s="200">
        <v>33.135</v>
      </c>
      <c r="I56" s="175">
        <v>0.033741950200201216</v>
      </c>
      <c r="J56" s="25"/>
    </row>
    <row r="57" spans="2:10" ht="14.25">
      <c r="B57" s="199" t="s">
        <v>74</v>
      </c>
      <c r="C57" s="200">
        <v>17.314</v>
      </c>
      <c r="D57" s="200">
        <v>9.287</v>
      </c>
      <c r="E57" s="200">
        <v>22.063</v>
      </c>
      <c r="F57" s="200">
        <v>30.101</v>
      </c>
      <c r="G57" s="200">
        <v>35.207</v>
      </c>
      <c r="H57" s="200">
        <v>28.741</v>
      </c>
      <c r="I57" s="175">
        <v>0.029267463126723504</v>
      </c>
      <c r="J57" s="25"/>
    </row>
    <row r="58" spans="2:10" ht="14.25">
      <c r="B58" s="199" t="s">
        <v>75</v>
      </c>
      <c r="C58" s="200">
        <v>69.33</v>
      </c>
      <c r="D58" s="200">
        <v>9.928</v>
      </c>
      <c r="E58" s="200">
        <v>44.981</v>
      </c>
      <c r="F58" s="200">
        <v>23.79</v>
      </c>
      <c r="G58" s="200">
        <v>24.726</v>
      </c>
      <c r="H58" s="200">
        <v>20.328</v>
      </c>
      <c r="I58" s="175">
        <v>0.02070035804043128</v>
      </c>
      <c r="J58" s="25"/>
    </row>
    <row r="59" spans="2:10" ht="14.25">
      <c r="B59" s="199" t="s">
        <v>76</v>
      </c>
      <c r="C59" s="200">
        <v>31.152</v>
      </c>
      <c r="D59" s="200">
        <v>41.281</v>
      </c>
      <c r="E59" s="200">
        <v>47.342</v>
      </c>
      <c r="F59" s="200">
        <v>20.255</v>
      </c>
      <c r="G59" s="200">
        <v>17.497</v>
      </c>
      <c r="H59" s="200">
        <v>15.912</v>
      </c>
      <c r="I59" s="175">
        <v>0.01620346798206132</v>
      </c>
      <c r="J59" s="25"/>
    </row>
    <row r="60" spans="2:10" ht="14.25">
      <c r="B60" s="201" t="s">
        <v>77</v>
      </c>
      <c r="C60" s="202">
        <v>142.694</v>
      </c>
      <c r="D60" s="202">
        <v>71.007</v>
      </c>
      <c r="E60" s="202">
        <v>27.831</v>
      </c>
      <c r="F60" s="202">
        <v>14.851</v>
      </c>
      <c r="G60" s="202">
        <v>14.535</v>
      </c>
      <c r="H60" s="202">
        <v>14.377</v>
      </c>
      <c r="I60" s="203">
        <v>0.014640350627079916</v>
      </c>
      <c r="J60" s="25"/>
    </row>
    <row r="61" spans="2:10" ht="14.25">
      <c r="B61" s="204" t="s">
        <v>45</v>
      </c>
      <c r="C61" s="53">
        <v>323.206</v>
      </c>
      <c r="D61" s="53">
        <v>424.705</v>
      </c>
      <c r="E61" s="53">
        <v>260.015</v>
      </c>
      <c r="F61" s="53">
        <v>171.125</v>
      </c>
      <c r="G61" s="53">
        <v>162.192</v>
      </c>
      <c r="H61" s="53">
        <v>140.632</v>
      </c>
      <c r="I61" s="177">
        <v>0.1432080259711694</v>
      </c>
      <c r="J61" s="25"/>
    </row>
    <row r="62" spans="2:10" ht="15" thickBot="1">
      <c r="B62" s="205" t="s">
        <v>47</v>
      </c>
      <c r="C62" s="206">
        <v>1017.443</v>
      </c>
      <c r="D62" s="206">
        <v>1250.867</v>
      </c>
      <c r="E62" s="206">
        <v>1141.864</v>
      </c>
      <c r="F62" s="206">
        <v>950.765</v>
      </c>
      <c r="G62" s="206">
        <v>992.7880000000001</v>
      </c>
      <c r="H62" s="206">
        <v>982.012</v>
      </c>
      <c r="I62" s="191">
        <v>1</v>
      </c>
      <c r="J62" s="25"/>
    </row>
    <row r="63" spans="2:10" ht="13.5">
      <c r="B63" s="25"/>
      <c r="C63" s="25"/>
      <c r="D63" s="25"/>
      <c r="E63" s="25"/>
      <c r="F63" s="25"/>
      <c r="G63" s="25"/>
      <c r="H63" s="25"/>
      <c r="I63" s="25"/>
      <c r="J63" s="25"/>
    </row>
    <row r="64" spans="2:10" ht="13.5">
      <c r="B64" s="25"/>
      <c r="C64" s="25"/>
      <c r="D64" s="25"/>
      <c r="E64" s="25"/>
      <c r="F64" s="25"/>
      <c r="G64" s="25"/>
      <c r="H64" s="25"/>
      <c r="I64" s="25"/>
      <c r="J64" s="25"/>
    </row>
    <row r="65" spans="2:10" ht="13.5">
      <c r="B65" s="54" t="s">
        <v>78</v>
      </c>
      <c r="C65" s="25"/>
      <c r="D65" s="25"/>
      <c r="E65" s="25"/>
      <c r="F65" s="25"/>
      <c r="G65" s="25"/>
      <c r="H65" s="25"/>
      <c r="I65" s="25"/>
      <c r="J65" s="25"/>
    </row>
    <row r="66" spans="2:10" ht="13.5">
      <c r="B66" s="25"/>
      <c r="C66" s="25"/>
      <c r="D66" s="25"/>
      <c r="E66" s="25"/>
      <c r="F66" s="25"/>
      <c r="G66" s="25"/>
      <c r="H66" s="25"/>
      <c r="I66" s="25"/>
      <c r="J66" s="25"/>
    </row>
    <row r="67" spans="2:10" ht="13.5">
      <c r="B67" s="25"/>
      <c r="C67" s="25"/>
      <c r="D67" s="25"/>
      <c r="E67" s="25"/>
      <c r="F67" s="25"/>
      <c r="G67" s="25"/>
      <c r="H67" s="25"/>
      <c r="I67" s="25"/>
      <c r="J67" s="25"/>
    </row>
    <row r="68" spans="2:10" ht="13.5">
      <c r="B68" s="25"/>
      <c r="C68" s="25"/>
      <c r="D68" s="25"/>
      <c r="E68" s="25"/>
      <c r="F68" s="25"/>
      <c r="G68" s="25"/>
      <c r="H68" s="25"/>
      <c r="I68" s="25"/>
      <c r="J68" s="25"/>
    </row>
    <row r="69" spans="2:10" ht="13.5">
      <c r="B69" s="25"/>
      <c r="C69" s="25"/>
      <c r="D69" s="25"/>
      <c r="E69" s="25"/>
      <c r="F69" s="25"/>
      <c r="G69" s="25"/>
      <c r="H69" s="25"/>
      <c r="I69" s="25"/>
      <c r="J69" s="25"/>
    </row>
    <row r="70" spans="2:10" ht="13.5">
      <c r="B70" s="25"/>
      <c r="C70" s="25"/>
      <c r="D70" s="25"/>
      <c r="E70" s="25"/>
      <c r="F70" s="25"/>
      <c r="G70" s="25"/>
      <c r="H70" s="25"/>
      <c r="I70" s="25"/>
      <c r="J70" s="25"/>
    </row>
    <row r="71" spans="2:10" ht="13.5">
      <c r="B71" s="25"/>
      <c r="C71" s="25"/>
      <c r="D71" s="25"/>
      <c r="E71" s="25"/>
      <c r="F71" s="25"/>
      <c r="G71" s="25"/>
      <c r="H71" s="25"/>
      <c r="I71" s="25"/>
      <c r="J71" s="25"/>
    </row>
    <row r="72" spans="2:10" ht="13.5">
      <c r="B72" s="25"/>
      <c r="C72" s="25"/>
      <c r="D72" s="25"/>
      <c r="E72" s="25"/>
      <c r="F72" s="25"/>
      <c r="G72" s="25"/>
      <c r="H72" s="25"/>
      <c r="I72" s="25"/>
      <c r="J72" s="25"/>
    </row>
    <row r="73" spans="2:10" ht="13.5">
      <c r="B73" s="25"/>
      <c r="C73" s="25"/>
      <c r="D73" s="25"/>
      <c r="E73" s="25"/>
      <c r="F73" s="25"/>
      <c r="G73" s="25"/>
      <c r="H73" s="25"/>
      <c r="I73" s="25"/>
      <c r="J73" s="25"/>
    </row>
    <row r="74" spans="2:10" ht="13.5">
      <c r="B74" s="25"/>
      <c r="C74" s="25"/>
      <c r="D74" s="25"/>
      <c r="E74" s="25"/>
      <c r="F74" s="25"/>
      <c r="G74" s="25"/>
      <c r="H74" s="25"/>
      <c r="I74" s="25"/>
      <c r="J74" s="25"/>
    </row>
    <row r="75" spans="2:10" ht="13.5">
      <c r="B75" s="25"/>
      <c r="C75" s="25"/>
      <c r="D75" s="25"/>
      <c r="E75" s="25"/>
      <c r="F75" s="25"/>
      <c r="G75" s="25"/>
      <c r="H75" s="25"/>
      <c r="I75" s="25"/>
      <c r="J75" s="25"/>
    </row>
    <row r="76" spans="2:10" ht="13.5">
      <c r="B76" s="25"/>
      <c r="C76" s="25"/>
      <c r="D76" s="25"/>
      <c r="E76" s="25"/>
      <c r="F76" s="25"/>
      <c r="G76" s="25"/>
      <c r="H76" s="25"/>
      <c r="I76" s="25"/>
      <c r="J76" s="25"/>
    </row>
    <row r="77" spans="2:10" ht="13.5">
      <c r="B77" s="25"/>
      <c r="C77" s="25"/>
      <c r="D77" s="25"/>
      <c r="E77" s="25"/>
      <c r="F77" s="25"/>
      <c r="G77" s="25"/>
      <c r="H77" s="25"/>
      <c r="I77" s="25"/>
      <c r="J77" s="25"/>
    </row>
    <row r="78" spans="2:10" ht="13.5">
      <c r="B78" s="25"/>
      <c r="C78" s="25"/>
      <c r="D78" s="25"/>
      <c r="E78" s="25"/>
      <c r="F78" s="25"/>
      <c r="G78" s="25"/>
      <c r="H78" s="25"/>
      <c r="I78" s="25"/>
      <c r="J78" s="25"/>
    </row>
    <row r="79" spans="2:10" ht="13.5">
      <c r="B79" s="25"/>
      <c r="C79" s="25"/>
      <c r="D79" s="25"/>
      <c r="E79" s="25"/>
      <c r="F79" s="25"/>
      <c r="G79" s="25"/>
      <c r="H79" s="25"/>
      <c r="I79" s="25"/>
      <c r="J79" s="25"/>
    </row>
    <row r="80" spans="2:10" ht="13.5">
      <c r="B80" s="25"/>
      <c r="C80" s="25"/>
      <c r="D80" s="25"/>
      <c r="E80" s="25"/>
      <c r="F80" s="25"/>
      <c r="G80" s="25"/>
      <c r="H80" s="25"/>
      <c r="I80" s="25"/>
      <c r="J80" s="25"/>
    </row>
  </sheetData>
  <mergeCells count="1">
    <mergeCell ref="B1:I1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13"/>
  <sheetViews>
    <sheetView tabSelected="1" workbookViewId="0" topLeftCell="A1">
      <selection activeCell="M28" sqref="M28"/>
    </sheetView>
  </sheetViews>
  <sheetFormatPr defaultColWidth="9.00390625" defaultRowHeight="13.5"/>
  <sheetData>
    <row r="1" spans="2:9" ht="21.75" thickBot="1">
      <c r="B1" s="286" t="s">
        <v>79</v>
      </c>
      <c r="C1" s="287"/>
      <c r="D1" s="287"/>
      <c r="E1" s="287"/>
      <c r="F1" s="287"/>
      <c r="G1" s="287"/>
      <c r="H1" s="287"/>
      <c r="I1" s="288"/>
    </row>
    <row r="2" spans="2:9" ht="13.5">
      <c r="B2" s="55"/>
      <c r="C2" s="55"/>
      <c r="D2" s="55"/>
      <c r="E2" s="55"/>
      <c r="F2" s="55"/>
      <c r="G2" s="55"/>
      <c r="H2" s="55"/>
      <c r="I2" s="55"/>
    </row>
    <row r="3" spans="2:9" ht="17.25">
      <c r="B3" s="56" t="s">
        <v>80</v>
      </c>
      <c r="C3" s="55"/>
      <c r="D3" s="55"/>
      <c r="E3" s="55"/>
      <c r="F3" s="55"/>
      <c r="G3" s="55"/>
      <c r="H3" s="55"/>
      <c r="I3" s="55"/>
    </row>
    <row r="4" spans="2:9" ht="14.25" thickBot="1">
      <c r="B4" s="207"/>
      <c r="C4" s="207"/>
      <c r="D4" s="207"/>
      <c r="E4" s="207"/>
      <c r="F4" s="207"/>
      <c r="G4" s="207"/>
      <c r="H4" s="207"/>
      <c r="I4" s="207" t="s">
        <v>81</v>
      </c>
    </row>
    <row r="5" spans="2:9" ht="15">
      <c r="B5" s="208"/>
      <c r="C5" s="209">
        <v>1995</v>
      </c>
      <c r="D5" s="209">
        <v>2000</v>
      </c>
      <c r="E5" s="209">
        <v>2005</v>
      </c>
      <c r="F5" s="209">
        <v>2006</v>
      </c>
      <c r="G5" s="209">
        <v>2007</v>
      </c>
      <c r="H5" s="209">
        <v>2008</v>
      </c>
      <c r="I5" s="210">
        <v>2008</v>
      </c>
    </row>
    <row r="6" spans="2:9" ht="15">
      <c r="B6" s="211"/>
      <c r="C6" s="57"/>
      <c r="D6" s="57"/>
      <c r="E6" s="57"/>
      <c r="F6" s="57"/>
      <c r="G6" s="57"/>
      <c r="H6" s="57"/>
      <c r="I6" s="212" t="s">
        <v>82</v>
      </c>
    </row>
    <row r="7" spans="2:9" ht="15">
      <c r="B7" s="213" t="s">
        <v>83</v>
      </c>
      <c r="C7" s="214">
        <v>2292</v>
      </c>
      <c r="D7" s="214">
        <v>7412</v>
      </c>
      <c r="E7" s="214">
        <v>8621</v>
      </c>
      <c r="F7" s="214">
        <v>10747</v>
      </c>
      <c r="G7" s="214">
        <v>9500</v>
      </c>
      <c r="H7" s="214">
        <v>7176</v>
      </c>
      <c r="I7" s="215">
        <f aca="true" t="shared" si="0" ref="I7:I15">H7/H$15</f>
        <v>0.7471886713869221</v>
      </c>
    </row>
    <row r="8" spans="2:9" ht="15">
      <c r="B8" s="213" t="s">
        <v>84</v>
      </c>
      <c r="C8" s="214">
        <v>2083</v>
      </c>
      <c r="D8" s="214">
        <v>3089</v>
      </c>
      <c r="E8" s="214">
        <v>1936</v>
      </c>
      <c r="F8" s="214">
        <v>2095</v>
      </c>
      <c r="G8" s="214">
        <v>1698</v>
      </c>
      <c r="H8" s="214">
        <v>1079</v>
      </c>
      <c r="I8" s="215">
        <f t="shared" si="0"/>
        <v>0.11234902124114952</v>
      </c>
    </row>
    <row r="9" spans="2:9" ht="15">
      <c r="B9" s="213" t="s">
        <v>85</v>
      </c>
      <c r="C9" s="214">
        <v>1398</v>
      </c>
      <c r="D9" s="216">
        <v>159</v>
      </c>
      <c r="E9" s="216">
        <v>663</v>
      </c>
      <c r="F9" s="216">
        <v>960</v>
      </c>
      <c r="G9" s="216">
        <v>733</v>
      </c>
      <c r="H9" s="216">
        <v>414</v>
      </c>
      <c r="I9" s="215">
        <f t="shared" si="0"/>
        <v>0.04310703873386089</v>
      </c>
    </row>
    <row r="10" spans="2:9" ht="15">
      <c r="B10" s="213" t="s">
        <v>86</v>
      </c>
      <c r="C10" s="216">
        <v>206</v>
      </c>
      <c r="D10" s="216">
        <v>537</v>
      </c>
      <c r="E10" s="216">
        <v>555</v>
      </c>
      <c r="F10" s="216">
        <v>420</v>
      </c>
      <c r="G10" s="214">
        <v>212</v>
      </c>
      <c r="H10" s="216">
        <v>320</v>
      </c>
      <c r="I10" s="215">
        <f t="shared" si="0"/>
        <v>0.03331945022907122</v>
      </c>
    </row>
    <row r="11" spans="2:9" ht="15">
      <c r="B11" s="213" t="s">
        <v>87</v>
      </c>
      <c r="C11" s="216">
        <v>836</v>
      </c>
      <c r="D11" s="216">
        <v>250</v>
      </c>
      <c r="E11" s="216">
        <v>521</v>
      </c>
      <c r="F11" s="216">
        <v>296</v>
      </c>
      <c r="G11" s="214">
        <v>234</v>
      </c>
      <c r="H11" s="216">
        <v>220</v>
      </c>
      <c r="I11" s="215">
        <f t="shared" si="0"/>
        <v>0.022907122032486463</v>
      </c>
    </row>
    <row r="12" spans="2:9" ht="15">
      <c r="B12" s="213" t="s">
        <v>68</v>
      </c>
      <c r="C12" s="216">
        <v>272</v>
      </c>
      <c r="D12" s="214">
        <v>1276</v>
      </c>
      <c r="E12" s="216">
        <v>367</v>
      </c>
      <c r="F12" s="216">
        <v>352</v>
      </c>
      <c r="G12" s="214">
        <v>506</v>
      </c>
      <c r="H12" s="216">
        <v>182</v>
      </c>
      <c r="I12" s="215">
        <f t="shared" si="0"/>
        <v>0.018950437317784258</v>
      </c>
    </row>
    <row r="13" spans="2:9" ht="15">
      <c r="B13" s="213" t="s">
        <v>69</v>
      </c>
      <c r="C13" s="214">
        <v>1203</v>
      </c>
      <c r="D13" s="216">
        <v>431</v>
      </c>
      <c r="E13" s="216">
        <v>437</v>
      </c>
      <c r="F13" s="216">
        <v>290</v>
      </c>
      <c r="G13" s="214">
        <v>297</v>
      </c>
      <c r="H13" s="216">
        <v>114</v>
      </c>
      <c r="I13" s="215">
        <f t="shared" si="0"/>
        <v>0.011870054144106622</v>
      </c>
    </row>
    <row r="14" spans="2:9" ht="15">
      <c r="B14" s="211" t="s">
        <v>88</v>
      </c>
      <c r="C14" s="57">
        <v>879</v>
      </c>
      <c r="D14" s="57">
        <v>649</v>
      </c>
      <c r="E14" s="57">
        <v>107</v>
      </c>
      <c r="F14" s="58">
        <f>F15-F7-F8-F9-F10-F11-F12-F13</f>
        <v>154</v>
      </c>
      <c r="G14" s="58">
        <f>G15-G7-G8-G9-G10-G11-G12-G13</f>
        <v>106</v>
      </c>
      <c r="H14" s="58">
        <f>H15-H7-H8-H9-H10-H11-H12-H13</f>
        <v>99</v>
      </c>
      <c r="I14" s="217">
        <f t="shared" si="0"/>
        <v>0.010308204914618908</v>
      </c>
    </row>
    <row r="15" spans="2:9" ht="15.75" thickBot="1">
      <c r="B15" s="218" t="s">
        <v>89</v>
      </c>
      <c r="C15" s="219">
        <v>9169</v>
      </c>
      <c r="D15" s="219">
        <v>13803</v>
      </c>
      <c r="E15" s="219">
        <v>13207</v>
      </c>
      <c r="F15" s="219">
        <v>15314</v>
      </c>
      <c r="G15" s="219">
        <v>13286</v>
      </c>
      <c r="H15" s="219">
        <v>9604</v>
      </c>
      <c r="I15" s="220">
        <f t="shared" si="0"/>
        <v>1</v>
      </c>
    </row>
    <row r="16" spans="2:9" ht="13.5">
      <c r="B16" s="55"/>
      <c r="C16" s="59"/>
      <c r="D16" s="59"/>
      <c r="E16" s="59"/>
      <c r="F16" s="59"/>
      <c r="G16" s="59"/>
      <c r="H16" s="59"/>
      <c r="I16" s="60"/>
    </row>
    <row r="17" spans="2:9" ht="13.5">
      <c r="B17" s="55" t="s">
        <v>90</v>
      </c>
      <c r="C17" s="55"/>
      <c r="D17" s="55"/>
      <c r="E17" s="55"/>
      <c r="F17" s="55"/>
      <c r="G17" s="55"/>
      <c r="H17" s="55"/>
      <c r="I17" s="55"/>
    </row>
    <row r="18" spans="2:9" ht="13.5">
      <c r="B18" s="55"/>
      <c r="C18" s="55"/>
      <c r="D18" s="55"/>
      <c r="E18" s="55"/>
      <c r="F18" s="55"/>
      <c r="G18" s="55"/>
      <c r="H18" s="55"/>
      <c r="I18" s="55"/>
    </row>
    <row r="19" spans="2:9" ht="13.5">
      <c r="B19" s="55"/>
      <c r="C19" s="55"/>
      <c r="D19" s="55"/>
      <c r="E19" s="55"/>
      <c r="F19" s="55"/>
      <c r="G19" s="55"/>
      <c r="H19" s="55"/>
      <c r="I19" s="55"/>
    </row>
    <row r="20" spans="2:9" ht="17.25">
      <c r="B20" s="56" t="s">
        <v>91</v>
      </c>
      <c r="C20" s="55"/>
      <c r="D20" s="55"/>
      <c r="E20" s="55"/>
      <c r="F20" s="55"/>
      <c r="G20" s="55"/>
      <c r="H20" s="55"/>
      <c r="I20" s="55"/>
    </row>
    <row r="21" spans="2:9" ht="14.25" thickBot="1">
      <c r="B21" s="207"/>
      <c r="C21" s="207"/>
      <c r="D21" s="207"/>
      <c r="E21" s="207"/>
      <c r="F21" s="207"/>
      <c r="G21" s="207"/>
      <c r="H21" s="207"/>
      <c r="I21" s="207" t="s">
        <v>81</v>
      </c>
    </row>
    <row r="22" spans="2:9" ht="15">
      <c r="B22" s="208"/>
      <c r="C22" s="209">
        <v>1995</v>
      </c>
      <c r="D22" s="209">
        <v>2000</v>
      </c>
      <c r="E22" s="209">
        <v>2005</v>
      </c>
      <c r="F22" s="209">
        <v>2006</v>
      </c>
      <c r="G22" s="209">
        <v>2007</v>
      </c>
      <c r="H22" s="209">
        <v>2008</v>
      </c>
      <c r="I22" s="210">
        <v>2008</v>
      </c>
    </row>
    <row r="23" spans="2:9" ht="15">
      <c r="B23" s="211"/>
      <c r="C23" s="57"/>
      <c r="D23" s="57"/>
      <c r="E23" s="57"/>
      <c r="F23" s="57"/>
      <c r="G23" s="57"/>
      <c r="H23" s="57"/>
      <c r="I23" s="212" t="s">
        <v>82</v>
      </c>
    </row>
    <row r="24" spans="2:9" ht="15">
      <c r="B24" s="213" t="s">
        <v>83</v>
      </c>
      <c r="C24" s="216">
        <v>548</v>
      </c>
      <c r="D24" s="216">
        <v>364</v>
      </c>
      <c r="E24" s="216">
        <v>572</v>
      </c>
      <c r="F24" s="216">
        <v>482</v>
      </c>
      <c r="G24" s="214">
        <v>504</v>
      </c>
      <c r="H24" s="216">
        <v>308</v>
      </c>
      <c r="I24" s="215">
        <f aca="true" t="shared" si="1" ref="I24:I32">H24/H$32</f>
        <v>0.5255972696245734</v>
      </c>
    </row>
    <row r="25" spans="2:9" ht="15">
      <c r="B25" s="213" t="s">
        <v>92</v>
      </c>
      <c r="C25" s="214">
        <v>1066</v>
      </c>
      <c r="D25" s="216">
        <v>249</v>
      </c>
      <c r="E25" s="216">
        <v>175</v>
      </c>
      <c r="F25" s="216">
        <v>200</v>
      </c>
      <c r="G25" s="216">
        <v>149</v>
      </c>
      <c r="H25" s="216">
        <v>88</v>
      </c>
      <c r="I25" s="215">
        <f t="shared" si="1"/>
        <v>0.15017064846416384</v>
      </c>
    </row>
    <row r="26" spans="2:9" ht="15">
      <c r="B26" s="213" t="s">
        <v>93</v>
      </c>
      <c r="C26" s="216">
        <v>110</v>
      </c>
      <c r="D26" s="216">
        <v>10</v>
      </c>
      <c r="E26" s="216">
        <v>66</v>
      </c>
      <c r="F26" s="216">
        <v>67</v>
      </c>
      <c r="G26" s="216">
        <v>51</v>
      </c>
      <c r="H26" s="216">
        <v>48</v>
      </c>
      <c r="I26" s="215">
        <f t="shared" si="1"/>
        <v>0.08191126279863481</v>
      </c>
    </row>
    <row r="27" spans="2:9" ht="15">
      <c r="B27" s="213" t="s">
        <v>94</v>
      </c>
      <c r="C27" s="216">
        <v>119</v>
      </c>
      <c r="D27" s="216">
        <v>21</v>
      </c>
      <c r="E27" s="216">
        <v>50</v>
      </c>
      <c r="F27" s="216">
        <v>46</v>
      </c>
      <c r="G27" s="216">
        <v>43</v>
      </c>
      <c r="H27" s="216">
        <v>37</v>
      </c>
      <c r="I27" s="215">
        <f t="shared" si="1"/>
        <v>0.06313993174061433</v>
      </c>
    </row>
    <row r="28" spans="2:9" ht="15">
      <c r="B28" s="213" t="s">
        <v>85</v>
      </c>
      <c r="C28" s="216">
        <v>6</v>
      </c>
      <c r="D28" s="216">
        <v>13</v>
      </c>
      <c r="E28" s="216">
        <v>20</v>
      </c>
      <c r="F28" s="216">
        <v>11</v>
      </c>
      <c r="G28" s="216">
        <v>8</v>
      </c>
      <c r="H28" s="216">
        <v>9</v>
      </c>
      <c r="I28" s="215">
        <f t="shared" si="1"/>
        <v>0.015358361774744027</v>
      </c>
    </row>
    <row r="29" spans="2:9" ht="15">
      <c r="B29" s="213" t="s">
        <v>71</v>
      </c>
      <c r="C29" s="216">
        <v>12</v>
      </c>
      <c r="D29" s="216">
        <v>3</v>
      </c>
      <c r="E29" s="216">
        <v>14</v>
      </c>
      <c r="F29" s="216">
        <v>16</v>
      </c>
      <c r="G29" s="216">
        <v>19</v>
      </c>
      <c r="H29" s="216">
        <v>17</v>
      </c>
      <c r="I29" s="215">
        <f t="shared" si="1"/>
        <v>0.02901023890784983</v>
      </c>
    </row>
    <row r="30" spans="2:9" ht="15">
      <c r="B30" s="213" t="s">
        <v>86</v>
      </c>
      <c r="C30" s="216">
        <v>21</v>
      </c>
      <c r="D30" s="216">
        <v>22</v>
      </c>
      <c r="E30" s="216">
        <v>11</v>
      </c>
      <c r="F30" s="216">
        <v>10</v>
      </c>
      <c r="G30" s="216">
        <v>8</v>
      </c>
      <c r="H30" s="216">
        <v>5</v>
      </c>
      <c r="I30" s="215">
        <f t="shared" si="1"/>
        <v>0.008532423208191127</v>
      </c>
    </row>
    <row r="31" spans="2:9" ht="15">
      <c r="B31" s="211" t="s">
        <v>88</v>
      </c>
      <c r="C31" s="57">
        <v>347</v>
      </c>
      <c r="D31" s="57">
        <v>134</v>
      </c>
      <c r="E31" s="57">
        <v>55</v>
      </c>
      <c r="F31" s="57">
        <f>F32-F24-F25-F26-F27-F28-F29-F30</f>
        <v>42</v>
      </c>
      <c r="G31" s="58">
        <f>G32-G24-G25-G26-G27-G28-G29-G30</f>
        <v>34</v>
      </c>
      <c r="H31" s="57">
        <f>H32-H24-H25-H26-H27-H28-H29-H30</f>
        <v>74</v>
      </c>
      <c r="I31" s="217">
        <f t="shared" si="1"/>
        <v>0.12627986348122866</v>
      </c>
    </row>
    <row r="32" spans="2:9" ht="15.75" thickBot="1">
      <c r="B32" s="218" t="s">
        <v>89</v>
      </c>
      <c r="C32" s="219">
        <v>2229</v>
      </c>
      <c r="D32" s="221">
        <v>816</v>
      </c>
      <c r="E32" s="221">
        <v>963</v>
      </c>
      <c r="F32" s="221">
        <v>874</v>
      </c>
      <c r="G32" s="219">
        <v>816</v>
      </c>
      <c r="H32" s="221">
        <v>586</v>
      </c>
      <c r="I32" s="220">
        <f t="shared" si="1"/>
        <v>1</v>
      </c>
    </row>
    <row r="33" spans="2:9" ht="13.5">
      <c r="B33" s="55"/>
      <c r="C33" s="59"/>
      <c r="D33" s="59"/>
      <c r="E33" s="55"/>
      <c r="F33" s="55"/>
      <c r="G33" s="59"/>
      <c r="H33" s="55"/>
      <c r="I33" s="60"/>
    </row>
    <row r="34" spans="2:9" ht="13.5">
      <c r="B34" s="55" t="s">
        <v>90</v>
      </c>
      <c r="C34" s="55"/>
      <c r="D34" s="55"/>
      <c r="E34" s="55"/>
      <c r="F34" s="55"/>
      <c r="G34" s="55"/>
      <c r="H34" s="55"/>
      <c r="I34" s="55"/>
    </row>
    <row r="35" spans="2:9" ht="13.5">
      <c r="B35" s="55"/>
      <c r="C35" s="55"/>
      <c r="D35" s="55"/>
      <c r="E35" s="55"/>
      <c r="F35" s="55"/>
      <c r="G35" s="55"/>
      <c r="H35" s="55"/>
      <c r="I35" s="55"/>
    </row>
    <row r="36" spans="2:9" ht="13.5">
      <c r="B36" s="55"/>
      <c r="C36" s="55"/>
      <c r="D36" s="55"/>
      <c r="E36" s="55"/>
      <c r="F36" s="55"/>
      <c r="G36" s="55"/>
      <c r="H36" s="55"/>
      <c r="I36" s="55"/>
    </row>
    <row r="37" spans="2:9" ht="13.5">
      <c r="B37" s="55"/>
      <c r="C37" s="55"/>
      <c r="D37" s="55"/>
      <c r="E37" s="55"/>
      <c r="F37" s="55"/>
      <c r="G37" s="55"/>
      <c r="H37" s="55"/>
      <c r="I37" s="55"/>
    </row>
    <row r="38" spans="2:9" ht="13.5">
      <c r="B38" s="55"/>
      <c r="C38" s="55"/>
      <c r="D38" s="55"/>
      <c r="E38" s="55"/>
      <c r="F38" s="55"/>
      <c r="G38" s="55"/>
      <c r="H38" s="55"/>
      <c r="I38" s="55"/>
    </row>
    <row r="39" spans="2:9" ht="13.5">
      <c r="B39" s="55"/>
      <c r="C39" s="55"/>
      <c r="D39" s="55"/>
      <c r="E39" s="55"/>
      <c r="F39" s="55"/>
      <c r="G39" s="55"/>
      <c r="H39" s="55"/>
      <c r="I39" s="55"/>
    </row>
    <row r="40" spans="2:9" ht="13.5">
      <c r="B40" s="55"/>
      <c r="C40" s="55"/>
      <c r="D40" s="55"/>
      <c r="E40" s="55"/>
      <c r="F40" s="55"/>
      <c r="G40" s="55"/>
      <c r="H40" s="55"/>
      <c r="I40" s="55"/>
    </row>
    <row r="41" spans="2:9" ht="13.5">
      <c r="B41" s="55"/>
      <c r="C41" s="55"/>
      <c r="D41" s="55"/>
      <c r="E41" s="55"/>
      <c r="F41" s="55"/>
      <c r="G41" s="55"/>
      <c r="H41" s="55"/>
      <c r="I41" s="55"/>
    </row>
    <row r="42" spans="2:9" ht="13.5">
      <c r="B42" s="55"/>
      <c r="C42" s="55"/>
      <c r="D42" s="55"/>
      <c r="E42" s="55"/>
      <c r="F42" s="55"/>
      <c r="G42" s="55"/>
      <c r="H42" s="55"/>
      <c r="I42" s="55"/>
    </row>
    <row r="43" spans="2:9" ht="13.5">
      <c r="B43" s="55"/>
      <c r="C43" s="55"/>
      <c r="D43" s="55"/>
      <c r="E43" s="55"/>
      <c r="F43" s="55"/>
      <c r="G43" s="55"/>
      <c r="H43" s="55"/>
      <c r="I43" s="55"/>
    </row>
    <row r="44" spans="2:9" ht="13.5">
      <c r="B44" s="55"/>
      <c r="C44" s="55"/>
      <c r="D44" s="55"/>
      <c r="E44" s="55"/>
      <c r="F44" s="55"/>
      <c r="G44" s="55"/>
      <c r="H44" s="55"/>
      <c r="I44" s="55"/>
    </row>
    <row r="45" spans="2:9" ht="13.5">
      <c r="B45" s="55"/>
      <c r="C45" s="55"/>
      <c r="D45" s="55"/>
      <c r="E45" s="55"/>
      <c r="F45" s="55"/>
      <c r="G45" s="55"/>
      <c r="H45" s="55"/>
      <c r="I45" s="55"/>
    </row>
    <row r="46" spans="2:9" ht="13.5">
      <c r="B46" s="55"/>
      <c r="C46" s="55"/>
      <c r="D46" s="55"/>
      <c r="E46" s="55"/>
      <c r="F46" s="55"/>
      <c r="G46" s="55"/>
      <c r="H46" s="55"/>
      <c r="I46" s="55"/>
    </row>
    <row r="47" spans="2:9" ht="13.5">
      <c r="B47" s="55"/>
      <c r="C47" s="55"/>
      <c r="D47" s="55"/>
      <c r="E47" s="55"/>
      <c r="F47" s="55"/>
      <c r="G47" s="55"/>
      <c r="H47" s="55"/>
      <c r="I47" s="55"/>
    </row>
    <row r="48" spans="2:9" ht="13.5">
      <c r="B48" s="55"/>
      <c r="C48" s="55"/>
      <c r="D48" s="55"/>
      <c r="E48" s="55"/>
      <c r="F48" s="55"/>
      <c r="G48" s="55"/>
      <c r="H48" s="55"/>
      <c r="I48" s="55"/>
    </row>
    <row r="49" spans="2:9" ht="13.5">
      <c r="B49" s="55"/>
      <c r="C49" s="55"/>
      <c r="D49" s="55"/>
      <c r="E49" s="55"/>
      <c r="F49" s="55"/>
      <c r="G49" s="55"/>
      <c r="H49" s="55"/>
      <c r="I49" s="55"/>
    </row>
    <row r="50" spans="2:9" ht="13.5">
      <c r="B50" s="55"/>
      <c r="C50" s="55"/>
      <c r="D50" s="55"/>
      <c r="E50" s="55"/>
      <c r="F50" s="55"/>
      <c r="G50" s="55"/>
      <c r="H50" s="55"/>
      <c r="I50" s="55"/>
    </row>
    <row r="51" spans="2:9" ht="13.5">
      <c r="B51" s="55"/>
      <c r="C51" s="55"/>
      <c r="D51" s="55"/>
      <c r="E51" s="55"/>
      <c r="F51" s="55"/>
      <c r="G51" s="55"/>
      <c r="H51" s="55"/>
      <c r="I51" s="55"/>
    </row>
    <row r="52" spans="2:9" ht="13.5">
      <c r="B52" s="55"/>
      <c r="C52" s="55"/>
      <c r="D52" s="55"/>
      <c r="E52" s="55"/>
      <c r="F52" s="55"/>
      <c r="G52" s="55"/>
      <c r="H52" s="55"/>
      <c r="I52" s="55"/>
    </row>
    <row r="53" spans="2:9" ht="13.5">
      <c r="B53" s="55"/>
      <c r="C53" s="55"/>
      <c r="D53" s="55"/>
      <c r="E53" s="55"/>
      <c r="F53" s="55"/>
      <c r="G53" s="55"/>
      <c r="H53" s="55"/>
      <c r="I53" s="55"/>
    </row>
    <row r="54" spans="2:9" ht="13.5">
      <c r="B54" s="55"/>
      <c r="C54" s="55"/>
      <c r="D54" s="55"/>
      <c r="E54" s="55"/>
      <c r="F54" s="55"/>
      <c r="G54" s="55"/>
      <c r="H54" s="55"/>
      <c r="I54" s="55"/>
    </row>
    <row r="55" spans="2:9" ht="13.5">
      <c r="B55" s="55"/>
      <c r="C55" s="55"/>
      <c r="D55" s="55"/>
      <c r="E55" s="55"/>
      <c r="F55" s="55"/>
      <c r="G55" s="55"/>
      <c r="H55" s="55"/>
      <c r="I55" s="55"/>
    </row>
    <row r="56" spans="2:9" ht="13.5">
      <c r="B56" s="55"/>
      <c r="C56" s="55"/>
      <c r="D56" s="55"/>
      <c r="E56" s="55"/>
      <c r="F56" s="55"/>
      <c r="G56" s="55"/>
      <c r="H56" s="55"/>
      <c r="I56" s="55"/>
    </row>
    <row r="57" spans="2:9" ht="13.5">
      <c r="B57" s="55"/>
      <c r="C57" s="55"/>
      <c r="D57" s="55"/>
      <c r="E57" s="55"/>
      <c r="F57" s="55"/>
      <c r="G57" s="55"/>
      <c r="H57" s="55"/>
      <c r="I57" s="55"/>
    </row>
    <row r="58" spans="2:9" ht="13.5">
      <c r="B58" s="55"/>
      <c r="C58" s="55"/>
      <c r="D58" s="55"/>
      <c r="E58" s="55"/>
      <c r="F58" s="55"/>
      <c r="G58" s="55"/>
      <c r="H58" s="55"/>
      <c r="I58" s="55"/>
    </row>
    <row r="59" spans="2:9" ht="13.5">
      <c r="B59" s="55"/>
      <c r="C59" s="55"/>
      <c r="D59" s="55"/>
      <c r="E59" s="55"/>
      <c r="F59" s="55"/>
      <c r="G59" s="55"/>
      <c r="H59" s="55"/>
      <c r="I59" s="55"/>
    </row>
    <row r="60" spans="2:9" ht="13.5">
      <c r="B60" s="55"/>
      <c r="C60" s="55"/>
      <c r="D60" s="55"/>
      <c r="E60" s="55"/>
      <c r="F60" s="55"/>
      <c r="G60" s="55"/>
      <c r="H60" s="55"/>
      <c r="I60" s="55"/>
    </row>
    <row r="61" spans="2:9" ht="13.5">
      <c r="B61" s="55"/>
      <c r="C61" s="55"/>
      <c r="D61" s="55"/>
      <c r="E61" s="55"/>
      <c r="F61" s="55"/>
      <c r="G61" s="55"/>
      <c r="H61" s="55"/>
      <c r="I61" s="55"/>
    </row>
    <row r="62" spans="2:9" ht="13.5">
      <c r="B62" s="55"/>
      <c r="C62" s="55"/>
      <c r="D62" s="55"/>
      <c r="E62" s="55"/>
      <c r="F62" s="55"/>
      <c r="G62" s="55"/>
      <c r="H62" s="55"/>
      <c r="I62" s="55"/>
    </row>
    <row r="63" spans="2:9" ht="13.5">
      <c r="B63" s="55"/>
      <c r="C63" s="55"/>
      <c r="D63" s="55"/>
      <c r="E63" s="55"/>
      <c r="F63" s="55"/>
      <c r="G63" s="55"/>
      <c r="H63" s="55"/>
      <c r="I63" s="55"/>
    </row>
    <row r="64" spans="2:9" ht="13.5">
      <c r="B64" s="55"/>
      <c r="C64" s="55"/>
      <c r="D64" s="55"/>
      <c r="E64" s="55"/>
      <c r="F64" s="55"/>
      <c r="G64" s="55"/>
      <c r="H64" s="55"/>
      <c r="I64" s="55"/>
    </row>
    <row r="65" spans="2:9" ht="13.5">
      <c r="B65" s="55"/>
      <c r="C65" s="55"/>
      <c r="D65" s="55"/>
      <c r="E65" s="55"/>
      <c r="F65" s="55"/>
      <c r="G65" s="55"/>
      <c r="H65" s="55"/>
      <c r="I65" s="55"/>
    </row>
    <row r="66" spans="2:9" ht="13.5">
      <c r="B66" s="55"/>
      <c r="C66" s="55"/>
      <c r="D66" s="55"/>
      <c r="E66" s="55"/>
      <c r="F66" s="55"/>
      <c r="G66" s="55"/>
      <c r="H66" s="55"/>
      <c r="I66" s="55"/>
    </row>
    <row r="67" spans="2:9" ht="13.5">
      <c r="B67" s="55"/>
      <c r="C67" s="55"/>
      <c r="D67" s="55"/>
      <c r="E67" s="55"/>
      <c r="F67" s="55"/>
      <c r="G67" s="55"/>
      <c r="H67" s="55"/>
      <c r="I67" s="55"/>
    </row>
    <row r="68" spans="2:9" ht="13.5">
      <c r="B68" s="55"/>
      <c r="C68" s="55"/>
      <c r="D68" s="55"/>
      <c r="E68" s="55"/>
      <c r="F68" s="55"/>
      <c r="G68" s="55"/>
      <c r="H68" s="55"/>
      <c r="I68" s="55"/>
    </row>
    <row r="69" spans="2:9" ht="13.5">
      <c r="B69" s="55"/>
      <c r="C69" s="55"/>
      <c r="D69" s="55"/>
      <c r="E69" s="55"/>
      <c r="F69" s="55"/>
      <c r="G69" s="55"/>
      <c r="H69" s="55"/>
      <c r="I69" s="55"/>
    </row>
    <row r="70" spans="2:9" ht="13.5">
      <c r="B70" s="55"/>
      <c r="C70" s="55"/>
      <c r="D70" s="55"/>
      <c r="E70" s="55"/>
      <c r="F70" s="55"/>
      <c r="G70" s="55"/>
      <c r="H70" s="55"/>
      <c r="I70" s="55"/>
    </row>
    <row r="71" spans="2:9" ht="13.5">
      <c r="B71" s="55"/>
      <c r="C71" s="55"/>
      <c r="D71" s="55"/>
      <c r="E71" s="55"/>
      <c r="F71" s="55"/>
      <c r="G71" s="55"/>
      <c r="H71" s="55"/>
      <c r="I71" s="55"/>
    </row>
    <row r="72" spans="2:9" ht="13.5">
      <c r="B72" s="55"/>
      <c r="C72" s="55"/>
      <c r="D72" s="55"/>
      <c r="E72" s="55"/>
      <c r="F72" s="55"/>
      <c r="G72" s="55"/>
      <c r="H72" s="55"/>
      <c r="I72" s="55"/>
    </row>
    <row r="73" spans="2:9" ht="13.5">
      <c r="B73" s="55"/>
      <c r="C73" s="55"/>
      <c r="D73" s="55"/>
      <c r="E73" s="55"/>
      <c r="F73" s="55"/>
      <c r="G73" s="55"/>
      <c r="H73" s="55"/>
      <c r="I73" s="55"/>
    </row>
    <row r="74" spans="2:9" ht="13.5">
      <c r="B74" s="55"/>
      <c r="C74" s="55"/>
      <c r="D74" s="55"/>
      <c r="E74" s="55"/>
      <c r="F74" s="55"/>
      <c r="G74" s="55"/>
      <c r="H74" s="55"/>
      <c r="I74" s="55"/>
    </row>
    <row r="75" spans="2:9" ht="13.5">
      <c r="B75" s="55"/>
      <c r="C75" s="55"/>
      <c r="D75" s="55"/>
      <c r="E75" s="55"/>
      <c r="F75" s="55"/>
      <c r="G75" s="55"/>
      <c r="H75" s="55"/>
      <c r="I75" s="55"/>
    </row>
    <row r="76" spans="2:9" ht="13.5">
      <c r="B76" s="55"/>
      <c r="C76" s="55"/>
      <c r="D76" s="55"/>
      <c r="E76" s="55"/>
      <c r="F76" s="55"/>
      <c r="G76" s="55"/>
      <c r="H76" s="55"/>
      <c r="I76" s="55"/>
    </row>
    <row r="77" spans="2:9" ht="13.5">
      <c r="B77" s="55"/>
      <c r="C77" s="55"/>
      <c r="D77" s="55"/>
      <c r="E77" s="55"/>
      <c r="F77" s="55"/>
      <c r="G77" s="55"/>
      <c r="H77" s="55"/>
      <c r="I77" s="55"/>
    </row>
    <row r="78" spans="2:9" ht="13.5">
      <c r="B78" s="55"/>
      <c r="C78" s="55"/>
      <c r="D78" s="55"/>
      <c r="E78" s="55"/>
      <c r="F78" s="55"/>
      <c r="G78" s="55"/>
      <c r="H78" s="55"/>
      <c r="I78" s="55"/>
    </row>
    <row r="79" spans="2:9" ht="13.5">
      <c r="B79" s="55"/>
      <c r="C79" s="55"/>
      <c r="D79" s="55"/>
      <c r="E79" s="55"/>
      <c r="F79" s="55"/>
      <c r="G79" s="55"/>
      <c r="H79" s="55"/>
      <c r="I79" s="55"/>
    </row>
    <row r="80" spans="2:9" ht="13.5">
      <c r="B80" s="55"/>
      <c r="C80" s="55"/>
      <c r="D80" s="55"/>
      <c r="E80" s="55"/>
      <c r="F80" s="55"/>
      <c r="G80" s="55"/>
      <c r="H80" s="55"/>
      <c r="I80" s="55"/>
    </row>
    <row r="81" spans="2:9" ht="13.5">
      <c r="B81" s="55"/>
      <c r="C81" s="55"/>
      <c r="D81" s="55"/>
      <c r="E81" s="55"/>
      <c r="F81" s="55"/>
      <c r="G81" s="55"/>
      <c r="H81" s="55"/>
      <c r="I81" s="55"/>
    </row>
    <row r="82" spans="2:9" ht="13.5">
      <c r="B82" s="55"/>
      <c r="C82" s="55"/>
      <c r="D82" s="55"/>
      <c r="E82" s="55"/>
      <c r="F82" s="55"/>
      <c r="G82" s="55"/>
      <c r="H82" s="55"/>
      <c r="I82" s="55"/>
    </row>
    <row r="83" spans="2:9" ht="13.5">
      <c r="B83" s="55"/>
      <c r="C83" s="55"/>
      <c r="D83" s="55"/>
      <c r="E83" s="55"/>
      <c r="F83" s="55"/>
      <c r="G83" s="55"/>
      <c r="H83" s="55"/>
      <c r="I83" s="55"/>
    </row>
    <row r="84" spans="2:9" ht="13.5">
      <c r="B84" s="55"/>
      <c r="C84" s="55"/>
      <c r="D84" s="55"/>
      <c r="E84" s="55"/>
      <c r="F84" s="55"/>
      <c r="G84" s="55"/>
      <c r="H84" s="55"/>
      <c r="I84" s="55"/>
    </row>
    <row r="85" spans="2:9" ht="13.5">
      <c r="B85" s="55"/>
      <c r="C85" s="55"/>
      <c r="D85" s="55"/>
      <c r="E85" s="55"/>
      <c r="F85" s="55"/>
      <c r="G85" s="55"/>
      <c r="H85" s="55"/>
      <c r="I85" s="55"/>
    </row>
    <row r="86" spans="2:9" ht="13.5">
      <c r="B86" s="55"/>
      <c r="C86" s="55"/>
      <c r="D86" s="55"/>
      <c r="E86" s="55"/>
      <c r="F86" s="55"/>
      <c r="G86" s="55"/>
      <c r="H86" s="55"/>
      <c r="I86" s="55"/>
    </row>
    <row r="87" spans="2:9" ht="13.5">
      <c r="B87" s="55"/>
      <c r="C87" s="55"/>
      <c r="D87" s="55"/>
      <c r="E87" s="55"/>
      <c r="F87" s="55"/>
      <c r="G87" s="55"/>
      <c r="H87" s="55"/>
      <c r="I87" s="55"/>
    </row>
    <row r="88" spans="2:9" ht="13.5">
      <c r="B88" s="55"/>
      <c r="C88" s="55"/>
      <c r="D88" s="55"/>
      <c r="E88" s="55"/>
      <c r="F88" s="55"/>
      <c r="G88" s="55"/>
      <c r="H88" s="55"/>
      <c r="I88" s="55"/>
    </row>
    <row r="89" spans="2:9" ht="13.5">
      <c r="B89" s="55"/>
      <c r="C89" s="55"/>
      <c r="D89" s="55"/>
      <c r="E89" s="55"/>
      <c r="F89" s="55"/>
      <c r="G89" s="55"/>
      <c r="H89" s="55"/>
      <c r="I89" s="55"/>
    </row>
    <row r="90" spans="2:9" ht="13.5">
      <c r="B90" s="55"/>
      <c r="C90" s="55"/>
      <c r="D90" s="55"/>
      <c r="E90" s="55"/>
      <c r="F90" s="55"/>
      <c r="G90" s="55"/>
      <c r="H90" s="55"/>
      <c r="I90" s="55"/>
    </row>
    <row r="91" spans="2:9" ht="13.5">
      <c r="B91" s="55"/>
      <c r="C91" s="55"/>
      <c r="D91" s="55"/>
      <c r="E91" s="55"/>
      <c r="F91" s="55"/>
      <c r="G91" s="55"/>
      <c r="H91" s="55"/>
      <c r="I91" s="55"/>
    </row>
    <row r="92" spans="2:9" ht="13.5">
      <c r="B92" s="55"/>
      <c r="C92" s="55"/>
      <c r="D92" s="55"/>
      <c r="E92" s="55"/>
      <c r="F92" s="55"/>
      <c r="G92" s="55"/>
      <c r="H92" s="55"/>
      <c r="I92" s="55"/>
    </row>
    <row r="93" spans="2:9" ht="13.5">
      <c r="B93" s="55"/>
      <c r="C93" s="55"/>
      <c r="D93" s="55"/>
      <c r="E93" s="55"/>
      <c r="F93" s="55"/>
      <c r="G93" s="55"/>
      <c r="H93" s="55"/>
      <c r="I93" s="55"/>
    </row>
    <row r="94" spans="2:9" ht="13.5">
      <c r="B94" s="55"/>
      <c r="C94" s="55"/>
      <c r="D94" s="55"/>
      <c r="E94" s="55"/>
      <c r="F94" s="55"/>
      <c r="G94" s="55"/>
      <c r="H94" s="55"/>
      <c r="I94" s="55"/>
    </row>
    <row r="95" spans="2:9" ht="13.5">
      <c r="B95" s="55"/>
      <c r="C95" s="55"/>
      <c r="D95" s="55"/>
      <c r="E95" s="55"/>
      <c r="F95" s="55"/>
      <c r="G95" s="55"/>
      <c r="H95" s="55"/>
      <c r="I95" s="55"/>
    </row>
    <row r="96" spans="2:9" ht="13.5">
      <c r="B96" s="55"/>
      <c r="C96" s="55"/>
      <c r="D96" s="55"/>
      <c r="E96" s="55"/>
      <c r="F96" s="55"/>
      <c r="G96" s="55"/>
      <c r="H96" s="55"/>
      <c r="I96" s="55"/>
    </row>
    <row r="97" spans="2:9" ht="13.5">
      <c r="B97" s="55"/>
      <c r="C97" s="55"/>
      <c r="D97" s="55"/>
      <c r="E97" s="55"/>
      <c r="F97" s="55"/>
      <c r="G97" s="55"/>
      <c r="H97" s="55"/>
      <c r="I97" s="55"/>
    </row>
    <row r="98" spans="2:9" ht="13.5">
      <c r="B98" s="55"/>
      <c r="C98" s="55"/>
      <c r="D98" s="55"/>
      <c r="E98" s="55"/>
      <c r="F98" s="55"/>
      <c r="G98" s="55"/>
      <c r="H98" s="55"/>
      <c r="I98" s="55"/>
    </row>
    <row r="99" spans="2:9" ht="13.5">
      <c r="B99" s="55"/>
      <c r="C99" s="55"/>
      <c r="D99" s="55"/>
      <c r="E99" s="55"/>
      <c r="F99" s="55"/>
      <c r="G99" s="55"/>
      <c r="H99" s="55"/>
      <c r="I99" s="55"/>
    </row>
    <row r="100" spans="2:9" ht="13.5">
      <c r="B100" s="55"/>
      <c r="C100" s="55"/>
      <c r="D100" s="55"/>
      <c r="E100" s="55"/>
      <c r="F100" s="55"/>
      <c r="G100" s="55"/>
      <c r="H100" s="55"/>
      <c r="I100" s="55"/>
    </row>
    <row r="101" spans="2:9" ht="13.5">
      <c r="B101" s="55"/>
      <c r="C101" s="55"/>
      <c r="D101" s="55"/>
      <c r="E101" s="55"/>
      <c r="F101" s="55"/>
      <c r="G101" s="55"/>
      <c r="H101" s="55"/>
      <c r="I101" s="55"/>
    </row>
    <row r="102" spans="2:9" ht="13.5">
      <c r="B102" s="55"/>
      <c r="C102" s="55"/>
      <c r="D102" s="55"/>
      <c r="E102" s="55"/>
      <c r="F102" s="55"/>
      <c r="G102" s="55"/>
      <c r="H102" s="55"/>
      <c r="I102" s="55"/>
    </row>
    <row r="103" spans="2:9" ht="13.5">
      <c r="B103" s="55"/>
      <c r="C103" s="55"/>
      <c r="D103" s="55"/>
      <c r="E103" s="55"/>
      <c r="F103" s="55"/>
      <c r="G103" s="55"/>
      <c r="H103" s="55"/>
      <c r="I103" s="55"/>
    </row>
    <row r="104" spans="2:9" ht="13.5">
      <c r="B104" s="55"/>
      <c r="C104" s="55"/>
      <c r="D104" s="55"/>
      <c r="E104" s="55"/>
      <c r="F104" s="55"/>
      <c r="G104" s="55"/>
      <c r="H104" s="55"/>
      <c r="I104" s="55"/>
    </row>
    <row r="105" spans="2:9" ht="13.5">
      <c r="B105" s="55"/>
      <c r="C105" s="55"/>
      <c r="D105" s="55"/>
      <c r="E105" s="55"/>
      <c r="F105" s="55"/>
      <c r="G105" s="55"/>
      <c r="H105" s="55"/>
      <c r="I105" s="55"/>
    </row>
    <row r="106" spans="2:9" ht="13.5">
      <c r="B106" s="55"/>
      <c r="C106" s="55"/>
      <c r="D106" s="55"/>
      <c r="E106" s="55"/>
      <c r="F106" s="55"/>
      <c r="G106" s="55"/>
      <c r="H106" s="55"/>
      <c r="I106" s="55"/>
    </row>
    <row r="107" spans="2:9" ht="13.5">
      <c r="B107" s="55"/>
      <c r="C107" s="55"/>
      <c r="D107" s="55"/>
      <c r="E107" s="55"/>
      <c r="F107" s="55"/>
      <c r="G107" s="55"/>
      <c r="H107" s="55"/>
      <c r="I107" s="55"/>
    </row>
    <row r="108" spans="2:9" ht="13.5">
      <c r="B108" s="55"/>
      <c r="C108" s="55"/>
      <c r="D108" s="55"/>
      <c r="E108" s="55"/>
      <c r="F108" s="55"/>
      <c r="G108" s="55"/>
      <c r="H108" s="55"/>
      <c r="I108" s="55"/>
    </row>
    <row r="109" spans="2:9" ht="13.5">
      <c r="B109" s="55"/>
      <c r="C109" s="55"/>
      <c r="D109" s="55"/>
      <c r="E109" s="55"/>
      <c r="F109" s="55"/>
      <c r="G109" s="55"/>
      <c r="H109" s="55"/>
      <c r="I109" s="55"/>
    </row>
    <row r="110" spans="2:9" ht="13.5">
      <c r="B110" s="55"/>
      <c r="C110" s="55"/>
      <c r="D110" s="55"/>
      <c r="E110" s="55"/>
      <c r="F110" s="55"/>
      <c r="G110" s="55"/>
      <c r="H110" s="55"/>
      <c r="I110" s="55"/>
    </row>
    <row r="111" spans="2:9" ht="13.5">
      <c r="B111" s="55"/>
      <c r="C111" s="55"/>
      <c r="D111" s="55"/>
      <c r="E111" s="55"/>
      <c r="F111" s="55"/>
      <c r="G111" s="55"/>
      <c r="H111" s="55"/>
      <c r="I111" s="55"/>
    </row>
    <row r="112" spans="2:9" ht="13.5">
      <c r="B112" s="55"/>
      <c r="C112" s="55"/>
      <c r="D112" s="55"/>
      <c r="E112" s="55"/>
      <c r="F112" s="55"/>
      <c r="G112" s="55"/>
      <c r="H112" s="55"/>
      <c r="I112" s="55"/>
    </row>
    <row r="113" spans="2:9" ht="13.5">
      <c r="B113" s="55"/>
      <c r="C113" s="55"/>
      <c r="D113" s="55"/>
      <c r="E113" s="55"/>
      <c r="F113" s="55"/>
      <c r="G113" s="55"/>
      <c r="H113" s="55"/>
      <c r="I113" s="55"/>
    </row>
  </sheetData>
  <mergeCells count="1">
    <mergeCell ref="B1:I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02"/>
  <sheetViews>
    <sheetView workbookViewId="0" topLeftCell="A1">
      <selection activeCell="L26" sqref="L26"/>
    </sheetView>
  </sheetViews>
  <sheetFormatPr defaultColWidth="9.00390625" defaultRowHeight="13.5"/>
  <sheetData>
    <row r="1" spans="2:9" ht="19.5" thickBot="1">
      <c r="B1" s="289" t="s">
        <v>95</v>
      </c>
      <c r="C1" s="290"/>
      <c r="D1" s="290"/>
      <c r="E1" s="290"/>
      <c r="F1" s="290"/>
      <c r="G1" s="290"/>
      <c r="H1" s="290"/>
      <c r="I1" s="291"/>
    </row>
    <row r="2" spans="2:9" ht="28.5">
      <c r="B2" s="61"/>
      <c r="C2" s="62"/>
      <c r="D2" s="62"/>
      <c r="E2" s="62"/>
      <c r="F2" s="62"/>
      <c r="G2" s="62"/>
      <c r="H2" s="62"/>
      <c r="I2" s="62"/>
    </row>
    <row r="3" spans="2:9" ht="21">
      <c r="B3" s="26" t="s">
        <v>96</v>
      </c>
      <c r="C3" s="1"/>
      <c r="D3" s="27"/>
      <c r="E3" s="27"/>
      <c r="F3" s="27"/>
      <c r="G3" s="27"/>
      <c r="H3" s="27"/>
      <c r="I3" s="27"/>
    </row>
    <row r="4" spans="2:9" ht="15.75" thickBot="1">
      <c r="B4" s="31"/>
      <c r="C4" s="31"/>
      <c r="D4" s="110"/>
      <c r="E4" s="110"/>
      <c r="F4" s="110"/>
      <c r="G4" s="110"/>
      <c r="H4" s="110"/>
      <c r="I4" s="111" t="s">
        <v>97</v>
      </c>
    </row>
    <row r="5" spans="2:9" ht="15">
      <c r="B5" s="167"/>
      <c r="C5" s="168">
        <v>1995</v>
      </c>
      <c r="D5" s="168">
        <v>2000</v>
      </c>
      <c r="E5" s="168">
        <v>2005</v>
      </c>
      <c r="F5" s="222">
        <v>2006</v>
      </c>
      <c r="G5" s="168">
        <v>2007</v>
      </c>
      <c r="H5" s="222">
        <v>2008</v>
      </c>
      <c r="I5" s="184">
        <v>2008</v>
      </c>
    </row>
    <row r="6" spans="2:9" ht="15">
      <c r="B6" s="185"/>
      <c r="C6" s="41"/>
      <c r="D6" s="32"/>
      <c r="E6" s="32"/>
      <c r="F6" s="64"/>
      <c r="G6" s="32"/>
      <c r="H6" s="64"/>
      <c r="I6" s="223" t="s">
        <v>99</v>
      </c>
    </row>
    <row r="7" spans="2:9" ht="15">
      <c r="B7" s="176" t="s">
        <v>100</v>
      </c>
      <c r="C7" s="65">
        <v>1976</v>
      </c>
      <c r="D7" s="65">
        <v>4661</v>
      </c>
      <c r="E7" s="65">
        <v>15013</v>
      </c>
      <c r="F7" s="224">
        <f>13854+1194</f>
        <v>15048</v>
      </c>
      <c r="G7" s="65">
        <f>972+14002</f>
        <v>14974</v>
      </c>
      <c r="H7" s="225">
        <f>15248+751</f>
        <v>15999</v>
      </c>
      <c r="I7" s="226">
        <f aca="true" t="shared" si="0" ref="I7:I16">H7/H$16</f>
        <v>0.6474706596519628</v>
      </c>
    </row>
    <row r="8" spans="2:9" ht="15">
      <c r="B8" s="176" t="s">
        <v>101</v>
      </c>
      <c r="C8" s="65">
        <v>14952</v>
      </c>
      <c r="D8" s="65">
        <v>8649</v>
      </c>
      <c r="E8" s="65">
        <v>8450</v>
      </c>
      <c r="F8" s="224">
        <f>7906+987</f>
        <v>8893</v>
      </c>
      <c r="G8" s="65">
        <f>6742+774</f>
        <v>7516</v>
      </c>
      <c r="H8" s="225">
        <f>5641+555</f>
        <v>6196</v>
      </c>
      <c r="I8" s="226">
        <f t="shared" si="0"/>
        <v>0.25074868474301903</v>
      </c>
    </row>
    <row r="9" spans="2:9" ht="15">
      <c r="B9" s="176" t="s">
        <v>102</v>
      </c>
      <c r="C9" s="65">
        <v>4858</v>
      </c>
      <c r="D9" s="65">
        <v>2775</v>
      </c>
      <c r="E9" s="65">
        <v>2020</v>
      </c>
      <c r="F9" s="224">
        <f>1395+332</f>
        <v>1727</v>
      </c>
      <c r="G9" s="65">
        <f>1415+324</f>
        <v>1739</v>
      </c>
      <c r="H9" s="225">
        <f>1495+186</f>
        <v>1681</v>
      </c>
      <c r="I9" s="226">
        <f t="shared" si="0"/>
        <v>0.06802913800080938</v>
      </c>
    </row>
    <row r="10" spans="2:9" ht="15">
      <c r="B10" s="176" t="s">
        <v>103</v>
      </c>
      <c r="C10" s="75">
        <v>1</v>
      </c>
      <c r="D10" s="75">
        <v>209</v>
      </c>
      <c r="E10" s="75">
        <v>334</v>
      </c>
      <c r="F10" s="74">
        <v>510</v>
      </c>
      <c r="G10" s="75">
        <v>419</v>
      </c>
      <c r="H10" s="74">
        <v>412</v>
      </c>
      <c r="I10" s="226">
        <f t="shared" si="0"/>
        <v>0.016673411574261433</v>
      </c>
    </row>
    <row r="11" spans="2:9" ht="15">
      <c r="B11" s="176" t="s">
        <v>104</v>
      </c>
      <c r="C11" s="75">
        <v>1135</v>
      </c>
      <c r="D11" s="75">
        <v>401</v>
      </c>
      <c r="E11" s="75">
        <v>259</v>
      </c>
      <c r="F11" s="224">
        <f>96+14</f>
        <v>110</v>
      </c>
      <c r="G11" s="75">
        <f>102+6</f>
        <v>108</v>
      </c>
      <c r="H11" s="74">
        <v>33</v>
      </c>
      <c r="I11" s="226">
        <f t="shared" si="0"/>
        <v>0.0013354917037636585</v>
      </c>
    </row>
    <row r="12" spans="2:9" ht="15">
      <c r="B12" s="176" t="s">
        <v>105</v>
      </c>
      <c r="C12" s="75">
        <v>448</v>
      </c>
      <c r="D12" s="75">
        <v>598</v>
      </c>
      <c r="E12" s="75">
        <v>34</v>
      </c>
      <c r="F12" s="224">
        <f>33+13</f>
        <v>46</v>
      </c>
      <c r="G12" s="75">
        <v>19</v>
      </c>
      <c r="H12" s="74">
        <v>21</v>
      </c>
      <c r="I12" s="226">
        <f t="shared" si="0"/>
        <v>0.0008498583569405099</v>
      </c>
    </row>
    <row r="13" spans="2:9" ht="15">
      <c r="B13" s="176" t="s">
        <v>106</v>
      </c>
      <c r="C13" s="75">
        <v>320.713</v>
      </c>
      <c r="D13" s="75">
        <v>140.018</v>
      </c>
      <c r="E13" s="75">
        <v>96</v>
      </c>
      <c r="F13" s="224">
        <f>31+13</f>
        <v>44</v>
      </c>
      <c r="G13" s="75">
        <v>22</v>
      </c>
      <c r="H13" s="74">
        <v>0</v>
      </c>
      <c r="I13" s="226">
        <f t="shared" si="0"/>
        <v>0</v>
      </c>
    </row>
    <row r="14" spans="2:9" ht="15">
      <c r="B14" s="176" t="s">
        <v>107</v>
      </c>
      <c r="C14" s="75">
        <v>561</v>
      </c>
      <c r="D14" s="75">
        <v>115</v>
      </c>
      <c r="E14" s="75">
        <v>54</v>
      </c>
      <c r="F14" s="224">
        <f>26+17</f>
        <v>43</v>
      </c>
      <c r="G14" s="75">
        <v>52</v>
      </c>
      <c r="H14" s="74">
        <v>0</v>
      </c>
      <c r="I14" s="226">
        <f t="shared" si="0"/>
        <v>0</v>
      </c>
    </row>
    <row r="15" spans="2:9" ht="15">
      <c r="B15" s="176" t="s">
        <v>46</v>
      </c>
      <c r="C15" s="75">
        <v>960.2870000000003</v>
      </c>
      <c r="D15" s="75">
        <v>418.98199999999997</v>
      </c>
      <c r="E15" s="75">
        <v>449</v>
      </c>
      <c r="F15" s="68">
        <f>F16-F7-F8-F9-F10-F11-F12-F13-F14</f>
        <v>314</v>
      </c>
      <c r="G15" s="227">
        <f>G16-G7-G8-G9-G10-G11-G12-G13-G14</f>
        <v>198</v>
      </c>
      <c r="H15" s="69">
        <f>H16-H7-H8-H9-H10-H11-H12-H13-H14</f>
        <v>368</v>
      </c>
      <c r="I15" s="228">
        <f t="shared" si="0"/>
        <v>0.014892755969243221</v>
      </c>
    </row>
    <row r="16" spans="2:9" ht="15.75" thickBot="1">
      <c r="B16" s="178" t="s">
        <v>48</v>
      </c>
      <c r="C16" s="229">
        <v>25212</v>
      </c>
      <c r="D16" s="229">
        <v>17967</v>
      </c>
      <c r="E16" s="229">
        <v>26709</v>
      </c>
      <c r="F16" s="230">
        <f>24093+2642</f>
        <v>26735</v>
      </c>
      <c r="G16" s="229">
        <f>22916+2131</f>
        <v>25047</v>
      </c>
      <c r="H16" s="231">
        <f>23147+1563</f>
        <v>24710</v>
      </c>
      <c r="I16" s="232">
        <f t="shared" si="0"/>
        <v>1</v>
      </c>
    </row>
    <row r="17" spans="2:9" ht="14.25">
      <c r="B17" s="50" t="s">
        <v>108</v>
      </c>
      <c r="C17" s="49"/>
      <c r="D17" s="70"/>
      <c r="E17" s="49"/>
      <c r="F17" s="49"/>
      <c r="G17" s="49"/>
      <c r="H17" s="49"/>
      <c r="I17" s="49"/>
    </row>
    <row r="18" spans="2:9" ht="14.25">
      <c r="B18" s="50" t="s">
        <v>109</v>
      </c>
      <c r="C18" s="49"/>
      <c r="D18" s="70"/>
      <c r="E18" s="49"/>
      <c r="F18" s="49"/>
      <c r="G18" s="49"/>
      <c r="H18" s="71"/>
      <c r="I18" s="49"/>
    </row>
    <row r="19" spans="2:9" ht="15">
      <c r="B19" s="28"/>
      <c r="C19" s="49"/>
      <c r="D19" s="70"/>
      <c r="E19" s="49"/>
      <c r="F19" s="49"/>
      <c r="G19" s="49"/>
      <c r="H19" s="49"/>
      <c r="I19" s="49"/>
    </row>
    <row r="20" spans="2:9" ht="21">
      <c r="B20" s="26" t="s">
        <v>110</v>
      </c>
      <c r="C20" s="49"/>
      <c r="D20" s="49"/>
      <c r="E20" s="49"/>
      <c r="F20" s="49"/>
      <c r="G20" s="49"/>
      <c r="H20" s="49"/>
      <c r="I20" s="49"/>
    </row>
    <row r="21" spans="2:9" ht="15.75" thickBot="1">
      <c r="B21" s="37"/>
      <c r="C21" s="30"/>
      <c r="D21" s="38"/>
      <c r="E21" s="30"/>
      <c r="F21" s="30"/>
      <c r="G21" s="30"/>
      <c r="H21" s="30"/>
      <c r="I21" s="72" t="s">
        <v>97</v>
      </c>
    </row>
    <row r="22" spans="2:9" ht="15">
      <c r="B22" s="167"/>
      <c r="C22" s="168">
        <v>1995</v>
      </c>
      <c r="D22" s="168">
        <v>2000</v>
      </c>
      <c r="E22" s="168">
        <v>2005</v>
      </c>
      <c r="F22" s="168">
        <v>2006</v>
      </c>
      <c r="G22" s="168">
        <v>2007</v>
      </c>
      <c r="H22" s="222">
        <v>2008</v>
      </c>
      <c r="I22" s="184">
        <v>2008</v>
      </c>
    </row>
    <row r="23" spans="2:9" ht="15">
      <c r="B23" s="185"/>
      <c r="C23" s="41"/>
      <c r="D23" s="32"/>
      <c r="E23" s="32"/>
      <c r="F23" s="32"/>
      <c r="G23" s="32"/>
      <c r="H23" s="73"/>
      <c r="I23" s="223" t="s">
        <v>98</v>
      </c>
    </row>
    <row r="24" spans="2:9" ht="15">
      <c r="B24" s="233" t="s">
        <v>100</v>
      </c>
      <c r="C24" s="74">
        <v>23920</v>
      </c>
      <c r="D24" s="74">
        <v>44782</v>
      </c>
      <c r="E24" s="74">
        <v>41855</v>
      </c>
      <c r="F24" s="74">
        <f>29516+9961</f>
        <v>39477</v>
      </c>
      <c r="G24" s="74">
        <f>27790+7924</f>
        <v>35714</v>
      </c>
      <c r="H24" s="74">
        <f>23991+7096</f>
        <v>31087</v>
      </c>
      <c r="I24" s="226">
        <f aca="true" t="shared" si="1" ref="I24:I32">H24/H$33</f>
        <v>0.7545754648283898</v>
      </c>
    </row>
    <row r="25" spans="2:9" ht="15">
      <c r="B25" s="176" t="s">
        <v>111</v>
      </c>
      <c r="C25" s="75">
        <v>5600</v>
      </c>
      <c r="D25" s="75">
        <v>5258</v>
      </c>
      <c r="E25" s="75">
        <v>4354</v>
      </c>
      <c r="F25" s="75">
        <f>1370+1996</f>
        <v>3366</v>
      </c>
      <c r="G25" s="75">
        <f>1447+1585</f>
        <v>3032</v>
      </c>
      <c r="H25" s="225">
        <f>1175+1479</f>
        <v>2654</v>
      </c>
      <c r="I25" s="226">
        <f t="shared" si="1"/>
        <v>0.06442060294189038</v>
      </c>
    </row>
    <row r="26" spans="2:9" ht="15">
      <c r="B26" s="176" t="s">
        <v>112</v>
      </c>
      <c r="C26" s="75">
        <v>199</v>
      </c>
      <c r="D26" s="76">
        <v>338</v>
      </c>
      <c r="E26" s="75">
        <v>1703</v>
      </c>
      <c r="F26" s="75">
        <f>1182+434</f>
        <v>1616</v>
      </c>
      <c r="G26" s="75">
        <f>1779+513</f>
        <v>2292</v>
      </c>
      <c r="H26" s="225">
        <f>1711+386</f>
        <v>2097</v>
      </c>
      <c r="I26" s="226">
        <f t="shared" si="1"/>
        <v>0.050900529151900575</v>
      </c>
    </row>
    <row r="27" spans="2:9" ht="15">
      <c r="B27" s="176" t="s">
        <v>105</v>
      </c>
      <c r="C27" s="75">
        <v>1142</v>
      </c>
      <c r="D27" s="75">
        <v>1009</v>
      </c>
      <c r="E27" s="75">
        <v>1098</v>
      </c>
      <c r="F27" s="75">
        <f>618+502</f>
        <v>1120</v>
      </c>
      <c r="G27" s="75">
        <f>644+442</f>
        <v>1086</v>
      </c>
      <c r="H27" s="225">
        <f>346+411</f>
        <v>757</v>
      </c>
      <c r="I27" s="226">
        <f t="shared" si="1"/>
        <v>0.01837467838244575</v>
      </c>
    </row>
    <row r="28" spans="2:9" ht="15">
      <c r="B28" s="176" t="s">
        <v>113</v>
      </c>
      <c r="C28" s="75">
        <v>1161</v>
      </c>
      <c r="D28" s="75">
        <v>622.628</v>
      </c>
      <c r="E28" s="75">
        <v>1014</v>
      </c>
      <c r="F28" s="75">
        <f>133+598</f>
        <v>731</v>
      </c>
      <c r="G28" s="75">
        <f>261+442</f>
        <v>703</v>
      </c>
      <c r="H28" s="225">
        <f>340+403</f>
        <v>743</v>
      </c>
      <c r="I28" s="226">
        <f t="shared" si="1"/>
        <v>0.018034856060973832</v>
      </c>
    </row>
    <row r="29" spans="2:9" ht="15">
      <c r="B29" s="176" t="s">
        <v>114</v>
      </c>
      <c r="C29" s="75">
        <v>1167</v>
      </c>
      <c r="D29" s="75">
        <v>1734</v>
      </c>
      <c r="E29" s="75">
        <v>834</v>
      </c>
      <c r="F29" s="75">
        <f>199+72</f>
        <v>271</v>
      </c>
      <c r="G29" s="75">
        <v>200</v>
      </c>
      <c r="H29" s="225">
        <f>57+286</f>
        <v>343</v>
      </c>
      <c r="I29" s="226">
        <f t="shared" si="1"/>
        <v>0.008325646876061944</v>
      </c>
    </row>
    <row r="30" spans="2:9" ht="15">
      <c r="B30" s="176" t="s">
        <v>115</v>
      </c>
      <c r="C30" s="65" t="s">
        <v>116</v>
      </c>
      <c r="D30" s="65" t="s">
        <v>116</v>
      </c>
      <c r="E30" s="75">
        <v>588</v>
      </c>
      <c r="F30" s="75">
        <f>411+46</f>
        <v>457</v>
      </c>
      <c r="G30" s="75">
        <v>148</v>
      </c>
      <c r="H30" s="225">
        <f>0</f>
        <v>0</v>
      </c>
      <c r="I30" s="226">
        <f t="shared" si="1"/>
        <v>0</v>
      </c>
    </row>
    <row r="31" spans="2:9" ht="15">
      <c r="B31" s="176" t="s">
        <v>117</v>
      </c>
      <c r="C31" s="75">
        <v>2674</v>
      </c>
      <c r="D31" s="75">
        <v>2987</v>
      </c>
      <c r="E31" s="75">
        <v>327</v>
      </c>
      <c r="F31" s="75">
        <f>123+38</f>
        <v>161</v>
      </c>
      <c r="G31" s="75">
        <v>0</v>
      </c>
      <c r="H31" s="77">
        <v>0</v>
      </c>
      <c r="I31" s="226">
        <f t="shared" si="1"/>
        <v>0</v>
      </c>
    </row>
    <row r="32" spans="2:9" ht="15">
      <c r="B32" s="176" t="s">
        <v>46</v>
      </c>
      <c r="C32" s="75">
        <v>2094</v>
      </c>
      <c r="D32" s="75">
        <v>2147.372000000003</v>
      </c>
      <c r="E32" s="75">
        <v>2414</v>
      </c>
      <c r="F32" s="75">
        <f>F33-F24-F25-F26-F27-F28-F29-F30-F31</f>
        <v>2375</v>
      </c>
      <c r="G32" s="75">
        <f>G33-G24-G25-G26-G27-G28-G29-G30-G31</f>
        <v>2980</v>
      </c>
      <c r="H32" s="78">
        <f>H33-H24-H25-H26-H27-H28-H29-H30-H31</f>
        <v>3517</v>
      </c>
      <c r="I32" s="226">
        <f t="shared" si="1"/>
        <v>0.08536822175833779</v>
      </c>
    </row>
    <row r="33" spans="2:9" ht="15.75" thickBot="1">
      <c r="B33" s="178" t="s">
        <v>48</v>
      </c>
      <c r="C33" s="234">
        <v>37957</v>
      </c>
      <c r="D33" s="234">
        <v>58878</v>
      </c>
      <c r="E33" s="234">
        <v>54187</v>
      </c>
      <c r="F33" s="234">
        <f>35621+13953</f>
        <v>49574</v>
      </c>
      <c r="G33" s="234">
        <f>34476+11679</f>
        <v>46155</v>
      </c>
      <c r="H33" s="235">
        <f>30470+10728</f>
        <v>41198</v>
      </c>
      <c r="I33" s="236">
        <v>1</v>
      </c>
    </row>
    <row r="34" spans="2:9" ht="13.5">
      <c r="B34" s="50" t="s">
        <v>108</v>
      </c>
      <c r="C34" s="45"/>
      <c r="D34" s="45"/>
      <c r="E34" s="45"/>
      <c r="F34" s="45"/>
      <c r="G34" s="45"/>
      <c r="H34" s="45"/>
      <c r="I34" s="45"/>
    </row>
    <row r="35" spans="2:9" ht="13.5">
      <c r="B35" s="50" t="s">
        <v>109</v>
      </c>
      <c r="C35" s="45"/>
      <c r="D35" s="45"/>
      <c r="E35" s="45"/>
      <c r="F35" s="45"/>
      <c r="G35" s="45"/>
      <c r="H35" s="79"/>
      <c r="I35" s="45"/>
    </row>
    <row r="36" spans="2:9" ht="13.5">
      <c r="B36" s="80"/>
      <c r="C36" s="80"/>
      <c r="D36" s="80"/>
      <c r="E36" s="80"/>
      <c r="F36" s="80"/>
      <c r="G36" s="80"/>
      <c r="H36" s="80"/>
      <c r="I36" s="80"/>
    </row>
    <row r="37" spans="2:9" ht="13.5">
      <c r="B37" s="80"/>
      <c r="C37" s="80"/>
      <c r="D37" s="80"/>
      <c r="E37" s="80"/>
      <c r="F37" s="80"/>
      <c r="G37" s="80"/>
      <c r="H37" s="80"/>
      <c r="I37" s="80"/>
    </row>
    <row r="38" spans="2:9" ht="13.5">
      <c r="B38" s="80"/>
      <c r="C38" s="80"/>
      <c r="D38" s="80"/>
      <c r="E38" s="80"/>
      <c r="F38" s="80"/>
      <c r="G38" s="80"/>
      <c r="H38" s="80"/>
      <c r="I38" s="80"/>
    </row>
    <row r="39" spans="2:9" ht="13.5">
      <c r="B39" s="80"/>
      <c r="C39" s="80"/>
      <c r="D39" s="80"/>
      <c r="E39" s="80"/>
      <c r="F39" s="80"/>
      <c r="G39" s="80"/>
      <c r="H39" s="80"/>
      <c r="I39" s="80"/>
    </row>
    <row r="40" spans="2:9" ht="13.5">
      <c r="B40" s="80"/>
      <c r="C40" s="80"/>
      <c r="D40" s="80"/>
      <c r="E40" s="80"/>
      <c r="F40" s="80"/>
      <c r="G40" s="80"/>
      <c r="H40" s="80"/>
      <c r="I40" s="80"/>
    </row>
    <row r="41" spans="2:9" ht="13.5">
      <c r="B41" s="80"/>
      <c r="C41" s="80"/>
      <c r="D41" s="80"/>
      <c r="E41" s="80"/>
      <c r="F41" s="80"/>
      <c r="G41" s="80"/>
      <c r="H41" s="80"/>
      <c r="I41" s="80"/>
    </row>
    <row r="42" spans="2:9" ht="13.5">
      <c r="B42" s="80"/>
      <c r="C42" s="80"/>
      <c r="D42" s="80"/>
      <c r="E42" s="80"/>
      <c r="F42" s="80"/>
      <c r="G42" s="80"/>
      <c r="H42" s="80"/>
      <c r="I42" s="80"/>
    </row>
    <row r="43" spans="2:9" ht="13.5">
      <c r="B43" s="80"/>
      <c r="C43" s="80"/>
      <c r="D43" s="80"/>
      <c r="E43" s="80"/>
      <c r="F43" s="80"/>
      <c r="G43" s="80"/>
      <c r="H43" s="80"/>
      <c r="I43" s="80"/>
    </row>
    <row r="44" spans="2:9" ht="13.5">
      <c r="B44" s="80"/>
      <c r="C44" s="80"/>
      <c r="D44" s="80"/>
      <c r="E44" s="80"/>
      <c r="F44" s="80"/>
      <c r="G44" s="80"/>
      <c r="H44" s="80"/>
      <c r="I44" s="80"/>
    </row>
    <row r="45" spans="2:9" ht="13.5">
      <c r="B45" s="80"/>
      <c r="C45" s="80"/>
      <c r="D45" s="80"/>
      <c r="E45" s="80"/>
      <c r="F45" s="80"/>
      <c r="G45" s="80"/>
      <c r="H45" s="80"/>
      <c r="I45" s="80"/>
    </row>
    <row r="46" spans="2:9" ht="13.5">
      <c r="B46" s="80"/>
      <c r="C46" s="80"/>
      <c r="D46" s="80"/>
      <c r="E46" s="80"/>
      <c r="F46" s="80"/>
      <c r="G46" s="80"/>
      <c r="H46" s="80"/>
      <c r="I46" s="80"/>
    </row>
    <row r="47" spans="2:9" ht="13.5">
      <c r="B47" s="80"/>
      <c r="C47" s="80"/>
      <c r="D47" s="80"/>
      <c r="E47" s="80"/>
      <c r="F47" s="80"/>
      <c r="G47" s="80"/>
      <c r="H47" s="80"/>
      <c r="I47" s="80"/>
    </row>
    <row r="48" spans="2:9" ht="13.5">
      <c r="B48" s="80"/>
      <c r="C48" s="80"/>
      <c r="D48" s="80"/>
      <c r="E48" s="80"/>
      <c r="F48" s="80"/>
      <c r="G48" s="80"/>
      <c r="H48" s="80"/>
      <c r="I48" s="80"/>
    </row>
    <row r="49" spans="2:9" ht="13.5">
      <c r="B49" s="80"/>
      <c r="C49" s="80"/>
      <c r="D49" s="80"/>
      <c r="E49" s="80"/>
      <c r="F49" s="80"/>
      <c r="G49" s="80"/>
      <c r="H49" s="80"/>
      <c r="I49" s="80"/>
    </row>
    <row r="50" spans="2:9" ht="13.5">
      <c r="B50" s="80"/>
      <c r="C50" s="80"/>
      <c r="D50" s="80"/>
      <c r="E50" s="80"/>
      <c r="F50" s="80"/>
      <c r="G50" s="80"/>
      <c r="H50" s="80"/>
      <c r="I50" s="80"/>
    </row>
    <row r="51" spans="2:9" ht="13.5">
      <c r="B51" s="80"/>
      <c r="C51" s="80"/>
      <c r="D51" s="80"/>
      <c r="E51" s="80"/>
      <c r="F51" s="80"/>
      <c r="G51" s="80"/>
      <c r="H51" s="80"/>
      <c r="I51" s="80"/>
    </row>
    <row r="52" spans="2:9" ht="13.5">
      <c r="B52" s="80"/>
      <c r="C52" s="80"/>
      <c r="D52" s="80"/>
      <c r="E52" s="80"/>
      <c r="F52" s="80"/>
      <c r="G52" s="80"/>
      <c r="H52" s="80"/>
      <c r="I52" s="80"/>
    </row>
    <row r="53" spans="2:9" ht="13.5">
      <c r="B53" s="80"/>
      <c r="C53" s="80"/>
      <c r="D53" s="80"/>
      <c r="E53" s="80"/>
      <c r="F53" s="80"/>
      <c r="G53" s="80"/>
      <c r="H53" s="80"/>
      <c r="I53" s="80"/>
    </row>
    <row r="54" spans="2:9" ht="13.5">
      <c r="B54" s="80"/>
      <c r="C54" s="80"/>
      <c r="D54" s="80"/>
      <c r="E54" s="80"/>
      <c r="F54" s="80"/>
      <c r="G54" s="80"/>
      <c r="H54" s="80"/>
      <c r="I54" s="80"/>
    </row>
    <row r="55" spans="2:9" ht="13.5">
      <c r="B55" s="80"/>
      <c r="C55" s="80"/>
      <c r="D55" s="80"/>
      <c r="E55" s="80"/>
      <c r="F55" s="80"/>
      <c r="G55" s="80"/>
      <c r="H55" s="80"/>
      <c r="I55" s="80"/>
    </row>
    <row r="56" spans="2:9" ht="13.5">
      <c r="B56" s="80"/>
      <c r="C56" s="80"/>
      <c r="D56" s="80"/>
      <c r="E56" s="80"/>
      <c r="F56" s="80"/>
      <c r="G56" s="80"/>
      <c r="H56" s="80"/>
      <c r="I56" s="80"/>
    </row>
    <row r="57" spans="2:9" ht="13.5">
      <c r="B57" s="80"/>
      <c r="C57" s="80"/>
      <c r="D57" s="80"/>
      <c r="E57" s="80"/>
      <c r="F57" s="80"/>
      <c r="G57" s="80"/>
      <c r="H57" s="80"/>
      <c r="I57" s="80"/>
    </row>
    <row r="58" spans="2:9" ht="13.5">
      <c r="B58" s="80"/>
      <c r="C58" s="80"/>
      <c r="D58" s="80"/>
      <c r="E58" s="80"/>
      <c r="F58" s="80"/>
      <c r="G58" s="80"/>
      <c r="H58" s="80"/>
      <c r="I58" s="80"/>
    </row>
    <row r="59" spans="2:9" ht="13.5">
      <c r="B59" s="80"/>
      <c r="C59" s="80"/>
      <c r="D59" s="80"/>
      <c r="E59" s="80"/>
      <c r="F59" s="80"/>
      <c r="G59" s="80"/>
      <c r="H59" s="80"/>
      <c r="I59" s="80"/>
    </row>
    <row r="60" spans="2:9" ht="13.5">
      <c r="B60" s="80"/>
      <c r="C60" s="80"/>
      <c r="D60" s="80"/>
      <c r="E60" s="80"/>
      <c r="F60" s="80"/>
      <c r="G60" s="80"/>
      <c r="H60" s="80"/>
      <c r="I60" s="80"/>
    </row>
    <row r="61" spans="2:9" ht="13.5">
      <c r="B61" s="80"/>
      <c r="C61" s="80"/>
      <c r="D61" s="80"/>
      <c r="E61" s="80"/>
      <c r="F61" s="80"/>
      <c r="G61" s="80"/>
      <c r="H61" s="80"/>
      <c r="I61" s="80"/>
    </row>
    <row r="62" spans="2:9" ht="13.5">
      <c r="B62" s="80"/>
      <c r="C62" s="80"/>
      <c r="D62" s="80"/>
      <c r="E62" s="80"/>
      <c r="F62" s="80"/>
      <c r="G62" s="80"/>
      <c r="H62" s="80"/>
      <c r="I62" s="80"/>
    </row>
    <row r="63" spans="2:9" ht="13.5">
      <c r="B63" s="80"/>
      <c r="C63" s="80"/>
      <c r="D63" s="80"/>
      <c r="E63" s="80"/>
      <c r="F63" s="80"/>
      <c r="G63" s="80"/>
      <c r="H63" s="80"/>
      <c r="I63" s="80"/>
    </row>
    <row r="64" spans="2:9" ht="13.5">
      <c r="B64" s="80"/>
      <c r="C64" s="80"/>
      <c r="D64" s="80"/>
      <c r="E64" s="80"/>
      <c r="F64" s="80"/>
      <c r="G64" s="80"/>
      <c r="H64" s="80"/>
      <c r="I64" s="80"/>
    </row>
    <row r="65" spans="2:9" ht="13.5">
      <c r="B65" s="80"/>
      <c r="C65" s="80"/>
      <c r="D65" s="80"/>
      <c r="E65" s="80"/>
      <c r="F65" s="80"/>
      <c r="G65" s="80"/>
      <c r="H65" s="80"/>
      <c r="I65" s="80"/>
    </row>
    <row r="66" spans="2:9" ht="13.5">
      <c r="B66" s="80"/>
      <c r="C66" s="80"/>
      <c r="D66" s="80"/>
      <c r="E66" s="80"/>
      <c r="F66" s="80"/>
      <c r="G66" s="80"/>
      <c r="H66" s="80"/>
      <c r="I66" s="80"/>
    </row>
    <row r="67" spans="2:9" ht="13.5">
      <c r="B67" s="80"/>
      <c r="C67" s="80"/>
      <c r="D67" s="80"/>
      <c r="E67" s="80"/>
      <c r="F67" s="80"/>
      <c r="G67" s="80"/>
      <c r="H67" s="80"/>
      <c r="I67" s="80"/>
    </row>
    <row r="68" spans="2:9" ht="13.5">
      <c r="B68" s="80"/>
      <c r="C68" s="80"/>
      <c r="D68" s="80"/>
      <c r="E68" s="80"/>
      <c r="F68" s="80"/>
      <c r="G68" s="80"/>
      <c r="H68" s="80"/>
      <c r="I68" s="80"/>
    </row>
    <row r="69" spans="2:9" ht="13.5">
      <c r="B69" s="80"/>
      <c r="C69" s="80"/>
      <c r="D69" s="80"/>
      <c r="E69" s="80"/>
      <c r="F69" s="80"/>
      <c r="G69" s="80"/>
      <c r="H69" s="80"/>
      <c r="I69" s="80"/>
    </row>
    <row r="70" spans="2:9" ht="13.5">
      <c r="B70" s="80"/>
      <c r="C70" s="80"/>
      <c r="D70" s="80"/>
      <c r="E70" s="80"/>
      <c r="F70" s="80"/>
      <c r="G70" s="80"/>
      <c r="H70" s="80"/>
      <c r="I70" s="80"/>
    </row>
    <row r="71" spans="2:9" ht="13.5">
      <c r="B71" s="80"/>
      <c r="C71" s="80"/>
      <c r="D71" s="80"/>
      <c r="E71" s="80"/>
      <c r="F71" s="80"/>
      <c r="G71" s="80"/>
      <c r="H71" s="80"/>
      <c r="I71" s="80"/>
    </row>
    <row r="72" spans="2:9" ht="13.5">
      <c r="B72" s="80"/>
      <c r="C72" s="80"/>
      <c r="D72" s="80"/>
      <c r="E72" s="80"/>
      <c r="F72" s="80"/>
      <c r="G72" s="80"/>
      <c r="H72" s="80"/>
      <c r="I72" s="80"/>
    </row>
    <row r="73" spans="2:9" ht="13.5">
      <c r="B73" s="80"/>
      <c r="C73" s="80"/>
      <c r="D73" s="80"/>
      <c r="E73" s="80"/>
      <c r="F73" s="80"/>
      <c r="G73" s="80"/>
      <c r="H73" s="80"/>
      <c r="I73" s="80"/>
    </row>
    <row r="74" spans="2:9" ht="13.5">
      <c r="B74" s="80"/>
      <c r="C74" s="80"/>
      <c r="D74" s="80"/>
      <c r="E74" s="80"/>
      <c r="F74" s="80"/>
      <c r="G74" s="80"/>
      <c r="H74" s="80"/>
      <c r="I74" s="80"/>
    </row>
    <row r="75" spans="2:9" ht="13.5">
      <c r="B75" s="80"/>
      <c r="C75" s="80"/>
      <c r="D75" s="80"/>
      <c r="E75" s="80"/>
      <c r="F75" s="80"/>
      <c r="G75" s="80"/>
      <c r="H75" s="80"/>
      <c r="I75" s="80"/>
    </row>
    <row r="76" spans="2:9" ht="13.5">
      <c r="B76" s="80"/>
      <c r="C76" s="80"/>
      <c r="D76" s="80"/>
      <c r="E76" s="80"/>
      <c r="F76" s="80"/>
      <c r="G76" s="80"/>
      <c r="H76" s="80"/>
      <c r="I76" s="80"/>
    </row>
    <row r="77" spans="2:9" ht="13.5">
      <c r="B77" s="80"/>
      <c r="C77" s="80"/>
      <c r="D77" s="80"/>
      <c r="E77" s="80"/>
      <c r="F77" s="80"/>
      <c r="G77" s="80"/>
      <c r="H77" s="80"/>
      <c r="I77" s="80"/>
    </row>
    <row r="78" spans="2:9" ht="13.5">
      <c r="B78" s="80"/>
      <c r="C78" s="80"/>
      <c r="D78" s="80"/>
      <c r="E78" s="80"/>
      <c r="F78" s="80"/>
      <c r="G78" s="80"/>
      <c r="H78" s="80"/>
      <c r="I78" s="80"/>
    </row>
    <row r="79" spans="2:9" ht="13.5">
      <c r="B79" s="80"/>
      <c r="C79" s="80"/>
      <c r="D79" s="80"/>
      <c r="E79" s="80"/>
      <c r="F79" s="80"/>
      <c r="G79" s="80"/>
      <c r="H79" s="80"/>
      <c r="I79" s="80"/>
    </row>
    <row r="80" spans="2:9" ht="13.5">
      <c r="B80" s="80"/>
      <c r="C80" s="80"/>
      <c r="D80" s="80"/>
      <c r="E80" s="80"/>
      <c r="F80" s="80"/>
      <c r="G80" s="80"/>
      <c r="H80" s="80"/>
      <c r="I80" s="80"/>
    </row>
    <row r="81" spans="2:9" ht="13.5">
      <c r="B81" s="80"/>
      <c r="C81" s="80"/>
      <c r="D81" s="80"/>
      <c r="E81" s="80"/>
      <c r="F81" s="80"/>
      <c r="G81" s="80"/>
      <c r="H81" s="80"/>
      <c r="I81" s="80"/>
    </row>
    <row r="82" spans="2:9" ht="13.5">
      <c r="B82" s="80"/>
      <c r="C82" s="80"/>
      <c r="D82" s="80"/>
      <c r="E82" s="80"/>
      <c r="F82" s="80"/>
      <c r="G82" s="80"/>
      <c r="H82" s="80"/>
      <c r="I82" s="80"/>
    </row>
    <row r="83" spans="2:9" ht="13.5">
      <c r="B83" s="80"/>
      <c r="C83" s="80"/>
      <c r="D83" s="80"/>
      <c r="E83" s="80"/>
      <c r="F83" s="80"/>
      <c r="G83" s="80"/>
      <c r="H83" s="80"/>
      <c r="I83" s="80"/>
    </row>
    <row r="84" spans="2:9" ht="13.5">
      <c r="B84" s="80"/>
      <c r="C84" s="80"/>
      <c r="D84" s="80"/>
      <c r="E84" s="80"/>
      <c r="F84" s="80"/>
      <c r="G84" s="80"/>
      <c r="H84" s="80"/>
      <c r="I84" s="80"/>
    </row>
    <row r="85" spans="2:9" ht="13.5">
      <c r="B85" s="80"/>
      <c r="C85" s="80"/>
      <c r="D85" s="80"/>
      <c r="E85" s="80"/>
      <c r="F85" s="80"/>
      <c r="G85" s="80"/>
      <c r="H85" s="80"/>
      <c r="I85" s="80"/>
    </row>
    <row r="86" spans="2:9" ht="13.5">
      <c r="B86" s="80"/>
      <c r="C86" s="80"/>
      <c r="D86" s="80"/>
      <c r="E86" s="80"/>
      <c r="F86" s="80"/>
      <c r="G86" s="80"/>
      <c r="H86" s="80"/>
      <c r="I86" s="80"/>
    </row>
    <row r="87" spans="2:9" ht="13.5">
      <c r="B87" s="80"/>
      <c r="C87" s="80"/>
      <c r="D87" s="80"/>
      <c r="E87" s="80"/>
      <c r="F87" s="80"/>
      <c r="G87" s="80"/>
      <c r="H87" s="80"/>
      <c r="I87" s="80"/>
    </row>
    <row r="88" spans="2:9" ht="13.5">
      <c r="B88" s="80"/>
      <c r="C88" s="80"/>
      <c r="D88" s="80"/>
      <c r="E88" s="80"/>
      <c r="F88" s="80"/>
      <c r="G88" s="80"/>
      <c r="H88" s="80"/>
      <c r="I88" s="80"/>
    </row>
    <row r="89" spans="2:9" ht="13.5">
      <c r="B89" s="80"/>
      <c r="C89" s="80"/>
      <c r="D89" s="80"/>
      <c r="E89" s="80"/>
      <c r="F89" s="80"/>
      <c r="G89" s="80"/>
      <c r="H89" s="80"/>
      <c r="I89" s="80"/>
    </row>
    <row r="90" spans="2:9" ht="13.5">
      <c r="B90" s="80"/>
      <c r="C90" s="80"/>
      <c r="D90" s="80"/>
      <c r="E90" s="80"/>
      <c r="F90" s="80"/>
      <c r="G90" s="80"/>
      <c r="H90" s="80"/>
      <c r="I90" s="80"/>
    </row>
    <row r="91" spans="2:9" ht="13.5">
      <c r="B91" s="80"/>
      <c r="C91" s="80"/>
      <c r="D91" s="80"/>
      <c r="E91" s="80"/>
      <c r="F91" s="80"/>
      <c r="G91" s="80"/>
      <c r="H91" s="80"/>
      <c r="I91" s="80"/>
    </row>
    <row r="92" spans="2:9" ht="13.5">
      <c r="B92" s="80"/>
      <c r="C92" s="80"/>
      <c r="D92" s="80"/>
      <c r="E92" s="80"/>
      <c r="F92" s="80"/>
      <c r="G92" s="80"/>
      <c r="H92" s="80"/>
      <c r="I92" s="80"/>
    </row>
    <row r="93" spans="2:9" ht="13.5">
      <c r="B93" s="80"/>
      <c r="C93" s="80"/>
      <c r="D93" s="80"/>
      <c r="E93" s="80"/>
      <c r="F93" s="80"/>
      <c r="G93" s="80"/>
      <c r="H93" s="80"/>
      <c r="I93" s="80"/>
    </row>
    <row r="94" spans="2:9" ht="13.5">
      <c r="B94" s="80"/>
      <c r="C94" s="80"/>
      <c r="D94" s="80"/>
      <c r="E94" s="80"/>
      <c r="F94" s="80"/>
      <c r="G94" s="80"/>
      <c r="H94" s="80"/>
      <c r="I94" s="80"/>
    </row>
    <row r="95" spans="2:9" ht="13.5">
      <c r="B95" s="80"/>
      <c r="C95" s="80"/>
      <c r="D95" s="80"/>
      <c r="E95" s="80"/>
      <c r="F95" s="80"/>
      <c r="G95" s="80"/>
      <c r="H95" s="80"/>
      <c r="I95" s="80"/>
    </row>
    <row r="96" spans="2:9" ht="13.5">
      <c r="B96" s="80"/>
      <c r="C96" s="80"/>
      <c r="D96" s="80"/>
      <c r="E96" s="80"/>
      <c r="F96" s="80"/>
      <c r="G96" s="80"/>
      <c r="H96" s="80"/>
      <c r="I96" s="80"/>
    </row>
    <row r="97" spans="2:9" ht="13.5">
      <c r="B97" s="80"/>
      <c r="C97" s="80"/>
      <c r="D97" s="80"/>
      <c r="E97" s="80"/>
      <c r="F97" s="80"/>
      <c r="G97" s="80"/>
      <c r="H97" s="80"/>
      <c r="I97" s="80"/>
    </row>
    <row r="98" spans="2:9" ht="13.5">
      <c r="B98" s="80"/>
      <c r="C98" s="80"/>
      <c r="D98" s="80"/>
      <c r="E98" s="80"/>
      <c r="F98" s="80"/>
      <c r="G98" s="80"/>
      <c r="H98" s="80"/>
      <c r="I98" s="80"/>
    </row>
    <row r="99" spans="2:9" ht="13.5">
      <c r="B99" s="80"/>
      <c r="C99" s="80"/>
      <c r="D99" s="80"/>
      <c r="E99" s="80"/>
      <c r="F99" s="80"/>
      <c r="G99" s="80"/>
      <c r="H99" s="80"/>
      <c r="I99" s="80"/>
    </row>
    <row r="100" spans="2:9" ht="13.5">
      <c r="B100" s="80"/>
      <c r="C100" s="80"/>
      <c r="D100" s="80"/>
      <c r="E100" s="80"/>
      <c r="F100" s="80"/>
      <c r="G100" s="80"/>
      <c r="H100" s="80"/>
      <c r="I100" s="80"/>
    </row>
    <row r="101" spans="2:9" ht="13.5">
      <c r="B101" s="80"/>
      <c r="C101" s="80"/>
      <c r="D101" s="80"/>
      <c r="E101" s="80"/>
      <c r="F101" s="80"/>
      <c r="G101" s="80"/>
      <c r="H101" s="80"/>
      <c r="I101" s="80"/>
    </row>
    <row r="102" spans="2:9" ht="13.5">
      <c r="B102" s="80"/>
      <c r="C102" s="80"/>
      <c r="D102" s="80"/>
      <c r="E102" s="80"/>
      <c r="F102" s="80"/>
      <c r="G102" s="80"/>
      <c r="H102" s="80"/>
      <c r="I102" s="80"/>
    </row>
    <row r="103" spans="2:9" ht="13.5">
      <c r="B103" s="80"/>
      <c r="C103" s="80"/>
      <c r="D103" s="80"/>
      <c r="E103" s="80"/>
      <c r="F103" s="80"/>
      <c r="G103" s="80"/>
      <c r="H103" s="80"/>
      <c r="I103" s="80"/>
    </row>
    <row r="104" spans="2:9" ht="13.5">
      <c r="B104" s="80"/>
      <c r="C104" s="80"/>
      <c r="D104" s="80"/>
      <c r="E104" s="80"/>
      <c r="F104" s="80"/>
      <c r="G104" s="80"/>
      <c r="H104" s="80"/>
      <c r="I104" s="80"/>
    </row>
    <row r="105" spans="2:9" ht="13.5">
      <c r="B105" s="80"/>
      <c r="C105" s="80"/>
      <c r="D105" s="80"/>
      <c r="E105" s="80"/>
      <c r="F105" s="80"/>
      <c r="G105" s="80"/>
      <c r="H105" s="80"/>
      <c r="I105" s="80"/>
    </row>
    <row r="106" spans="2:9" ht="13.5">
      <c r="B106" s="80"/>
      <c r="C106" s="80"/>
      <c r="D106" s="80"/>
      <c r="E106" s="80"/>
      <c r="F106" s="80"/>
      <c r="G106" s="80"/>
      <c r="H106" s="80"/>
      <c r="I106" s="80"/>
    </row>
    <row r="107" spans="2:9" ht="13.5">
      <c r="B107" s="80"/>
      <c r="C107" s="80"/>
      <c r="D107" s="80"/>
      <c r="E107" s="80"/>
      <c r="F107" s="80"/>
      <c r="G107" s="80"/>
      <c r="H107" s="80"/>
      <c r="I107" s="80"/>
    </row>
    <row r="108" spans="2:9" ht="13.5">
      <c r="B108" s="80"/>
      <c r="C108" s="80"/>
      <c r="D108" s="80"/>
      <c r="E108" s="80"/>
      <c r="F108" s="80"/>
      <c r="G108" s="80"/>
      <c r="H108" s="80"/>
      <c r="I108" s="80"/>
    </row>
    <row r="109" spans="2:9" ht="13.5">
      <c r="B109" s="80"/>
      <c r="C109" s="80"/>
      <c r="D109" s="80"/>
      <c r="E109" s="80"/>
      <c r="F109" s="80"/>
      <c r="G109" s="80"/>
      <c r="H109" s="80"/>
      <c r="I109" s="80"/>
    </row>
    <row r="110" spans="2:9" ht="13.5">
      <c r="B110" s="80"/>
      <c r="C110" s="80"/>
      <c r="D110" s="80"/>
      <c r="E110" s="80"/>
      <c r="F110" s="80"/>
      <c r="G110" s="80"/>
      <c r="H110" s="80"/>
      <c r="I110" s="80"/>
    </row>
    <row r="111" spans="2:9" ht="13.5">
      <c r="B111" s="80"/>
      <c r="C111" s="80"/>
      <c r="D111" s="80"/>
      <c r="E111" s="80"/>
      <c r="F111" s="80"/>
      <c r="G111" s="80"/>
      <c r="H111" s="80"/>
      <c r="I111" s="80"/>
    </row>
    <row r="112" spans="2:9" ht="13.5">
      <c r="B112" s="80"/>
      <c r="C112" s="80"/>
      <c r="D112" s="80"/>
      <c r="E112" s="80"/>
      <c r="F112" s="80"/>
      <c r="G112" s="80"/>
      <c r="H112" s="80"/>
      <c r="I112" s="80"/>
    </row>
    <row r="113" spans="2:9" ht="13.5">
      <c r="B113" s="80"/>
      <c r="C113" s="80"/>
      <c r="D113" s="80"/>
      <c r="E113" s="80"/>
      <c r="F113" s="80"/>
      <c r="G113" s="80"/>
      <c r="H113" s="80"/>
      <c r="I113" s="80"/>
    </row>
    <row r="114" spans="2:9" ht="13.5">
      <c r="B114" s="80"/>
      <c r="C114" s="80"/>
      <c r="D114" s="80"/>
      <c r="E114" s="80"/>
      <c r="F114" s="80"/>
      <c r="G114" s="80"/>
      <c r="H114" s="80"/>
      <c r="I114" s="80"/>
    </row>
    <row r="115" spans="2:9" ht="13.5">
      <c r="B115" s="80"/>
      <c r="C115" s="80"/>
      <c r="D115" s="80"/>
      <c r="E115" s="80"/>
      <c r="F115" s="80"/>
      <c r="G115" s="80"/>
      <c r="H115" s="80"/>
      <c r="I115" s="80"/>
    </row>
    <row r="116" spans="2:9" ht="13.5">
      <c r="B116" s="80"/>
      <c r="C116" s="80"/>
      <c r="D116" s="80"/>
      <c r="E116" s="80"/>
      <c r="F116" s="80"/>
      <c r="G116" s="80"/>
      <c r="H116" s="80"/>
      <c r="I116" s="80"/>
    </row>
    <row r="117" spans="2:9" ht="13.5">
      <c r="B117" s="80"/>
      <c r="C117" s="80"/>
      <c r="D117" s="80"/>
      <c r="E117" s="80"/>
      <c r="F117" s="80"/>
      <c r="G117" s="80"/>
      <c r="H117" s="80"/>
      <c r="I117" s="80"/>
    </row>
    <row r="118" spans="2:9" ht="13.5">
      <c r="B118" s="80"/>
      <c r="C118" s="80"/>
      <c r="D118" s="80"/>
      <c r="E118" s="80"/>
      <c r="F118" s="80"/>
      <c r="G118" s="80"/>
      <c r="H118" s="80"/>
      <c r="I118" s="80"/>
    </row>
    <row r="119" spans="2:9" ht="13.5">
      <c r="B119" s="80"/>
      <c r="C119" s="80"/>
      <c r="D119" s="80"/>
      <c r="E119" s="80"/>
      <c r="F119" s="80"/>
      <c r="G119" s="80"/>
      <c r="H119" s="80"/>
      <c r="I119" s="80"/>
    </row>
    <row r="120" spans="2:9" ht="13.5">
      <c r="B120" s="80"/>
      <c r="C120" s="80"/>
      <c r="D120" s="80"/>
      <c r="E120" s="80"/>
      <c r="F120" s="80"/>
      <c r="G120" s="80"/>
      <c r="H120" s="80"/>
      <c r="I120" s="80"/>
    </row>
    <row r="121" spans="2:9" ht="13.5">
      <c r="B121" s="80"/>
      <c r="C121" s="80"/>
      <c r="D121" s="80"/>
      <c r="E121" s="80"/>
      <c r="F121" s="80"/>
      <c r="G121" s="80"/>
      <c r="H121" s="80"/>
      <c r="I121" s="80"/>
    </row>
    <row r="122" spans="2:9" ht="13.5">
      <c r="B122" s="80"/>
      <c r="C122" s="80"/>
      <c r="D122" s="80"/>
      <c r="E122" s="80"/>
      <c r="F122" s="80"/>
      <c r="G122" s="80"/>
      <c r="H122" s="80"/>
      <c r="I122" s="80"/>
    </row>
    <row r="123" spans="2:9" ht="13.5">
      <c r="B123" s="80"/>
      <c r="C123" s="80"/>
      <c r="D123" s="80"/>
      <c r="E123" s="80"/>
      <c r="F123" s="80"/>
      <c r="G123" s="80"/>
      <c r="H123" s="80"/>
      <c r="I123" s="80"/>
    </row>
    <row r="124" spans="2:9" ht="13.5">
      <c r="B124" s="80"/>
      <c r="C124" s="80"/>
      <c r="D124" s="80"/>
      <c r="E124" s="80"/>
      <c r="F124" s="80"/>
      <c r="G124" s="80"/>
      <c r="H124" s="80"/>
      <c r="I124" s="80"/>
    </row>
    <row r="125" spans="2:9" ht="13.5">
      <c r="B125" s="80"/>
      <c r="C125" s="80"/>
      <c r="D125" s="80"/>
      <c r="E125" s="80"/>
      <c r="F125" s="80"/>
      <c r="G125" s="80"/>
      <c r="H125" s="80"/>
      <c r="I125" s="80"/>
    </row>
    <row r="126" spans="2:9" ht="13.5">
      <c r="B126" s="80"/>
      <c r="C126" s="80"/>
      <c r="D126" s="80"/>
      <c r="E126" s="80"/>
      <c r="F126" s="80"/>
      <c r="G126" s="80"/>
      <c r="H126" s="80"/>
      <c r="I126" s="80"/>
    </row>
    <row r="127" spans="2:9" ht="13.5">
      <c r="B127" s="80"/>
      <c r="C127" s="80"/>
      <c r="D127" s="80"/>
      <c r="E127" s="80"/>
      <c r="F127" s="80"/>
      <c r="G127" s="80"/>
      <c r="H127" s="80"/>
      <c r="I127" s="80"/>
    </row>
    <row r="128" spans="2:9" ht="13.5">
      <c r="B128" s="80"/>
      <c r="C128" s="80"/>
      <c r="D128" s="80"/>
      <c r="E128" s="80"/>
      <c r="F128" s="80"/>
      <c r="G128" s="80"/>
      <c r="H128" s="80"/>
      <c r="I128" s="80"/>
    </row>
    <row r="129" spans="2:9" ht="13.5">
      <c r="B129" s="80"/>
      <c r="C129" s="80"/>
      <c r="D129" s="80"/>
      <c r="E129" s="80"/>
      <c r="F129" s="80"/>
      <c r="G129" s="80"/>
      <c r="H129" s="80"/>
      <c r="I129" s="80"/>
    </row>
    <row r="130" spans="2:9" ht="13.5">
      <c r="B130" s="80"/>
      <c r="C130" s="80"/>
      <c r="D130" s="80"/>
      <c r="E130" s="80"/>
      <c r="F130" s="80"/>
      <c r="G130" s="80"/>
      <c r="H130" s="80"/>
      <c r="I130" s="80"/>
    </row>
    <row r="131" spans="2:9" ht="13.5">
      <c r="B131" s="80"/>
      <c r="C131" s="80"/>
      <c r="D131" s="80"/>
      <c r="E131" s="80"/>
      <c r="F131" s="80"/>
      <c r="G131" s="80"/>
      <c r="H131" s="80"/>
      <c r="I131" s="80"/>
    </row>
    <row r="132" spans="2:9" ht="13.5">
      <c r="B132" s="80"/>
      <c r="C132" s="80"/>
      <c r="D132" s="80"/>
      <c r="E132" s="80"/>
      <c r="F132" s="80"/>
      <c r="G132" s="80"/>
      <c r="H132" s="80"/>
      <c r="I132" s="80"/>
    </row>
    <row r="133" spans="2:9" ht="13.5">
      <c r="B133" s="80"/>
      <c r="C133" s="80"/>
      <c r="D133" s="80"/>
      <c r="E133" s="80"/>
      <c r="F133" s="80"/>
      <c r="G133" s="80"/>
      <c r="H133" s="80"/>
      <c r="I133" s="80"/>
    </row>
    <row r="134" spans="2:9" ht="13.5">
      <c r="B134" s="80"/>
      <c r="C134" s="80"/>
      <c r="D134" s="80"/>
      <c r="E134" s="80"/>
      <c r="F134" s="80"/>
      <c r="G134" s="80"/>
      <c r="H134" s="80"/>
      <c r="I134" s="80"/>
    </row>
    <row r="135" spans="2:9" ht="13.5">
      <c r="B135" s="80"/>
      <c r="C135" s="80"/>
      <c r="D135" s="80"/>
      <c r="E135" s="80"/>
      <c r="F135" s="80"/>
      <c r="G135" s="80"/>
      <c r="H135" s="80"/>
      <c r="I135" s="80"/>
    </row>
    <row r="136" spans="2:9" ht="13.5">
      <c r="B136" s="80"/>
      <c r="C136" s="80"/>
      <c r="D136" s="80"/>
      <c r="E136" s="80"/>
      <c r="F136" s="80"/>
      <c r="G136" s="80"/>
      <c r="H136" s="80"/>
      <c r="I136" s="80"/>
    </row>
    <row r="137" spans="2:9" ht="13.5">
      <c r="B137" s="80"/>
      <c r="C137" s="80"/>
      <c r="D137" s="80"/>
      <c r="E137" s="80"/>
      <c r="F137" s="80"/>
      <c r="G137" s="80"/>
      <c r="H137" s="80"/>
      <c r="I137" s="80"/>
    </row>
    <row r="138" spans="2:9" ht="13.5">
      <c r="B138" s="80"/>
      <c r="C138" s="80"/>
      <c r="D138" s="80"/>
      <c r="E138" s="80"/>
      <c r="F138" s="80"/>
      <c r="G138" s="80"/>
      <c r="H138" s="80"/>
      <c r="I138" s="80"/>
    </row>
    <row r="139" spans="2:9" ht="13.5">
      <c r="B139" s="80"/>
      <c r="C139" s="80"/>
      <c r="D139" s="80"/>
      <c r="E139" s="80"/>
      <c r="F139" s="80"/>
      <c r="G139" s="80"/>
      <c r="H139" s="80"/>
      <c r="I139" s="80"/>
    </row>
    <row r="140" spans="2:9" ht="13.5">
      <c r="B140" s="80"/>
      <c r="C140" s="80"/>
      <c r="D140" s="80"/>
      <c r="E140" s="80"/>
      <c r="F140" s="80"/>
      <c r="G140" s="80"/>
      <c r="H140" s="80"/>
      <c r="I140" s="80"/>
    </row>
    <row r="141" spans="2:9" ht="13.5">
      <c r="B141" s="80"/>
      <c r="C141" s="80"/>
      <c r="D141" s="80"/>
      <c r="E141" s="80"/>
      <c r="F141" s="80"/>
      <c r="G141" s="80"/>
      <c r="H141" s="80"/>
      <c r="I141" s="80"/>
    </row>
    <row r="142" spans="2:9" ht="13.5">
      <c r="B142" s="80"/>
      <c r="C142" s="80"/>
      <c r="D142" s="80"/>
      <c r="E142" s="80"/>
      <c r="F142" s="80"/>
      <c r="G142" s="80"/>
      <c r="H142" s="80"/>
      <c r="I142" s="80"/>
    </row>
    <row r="143" spans="2:9" ht="13.5">
      <c r="B143" s="80"/>
      <c r="C143" s="80"/>
      <c r="D143" s="80"/>
      <c r="E143" s="80"/>
      <c r="F143" s="80"/>
      <c r="G143" s="80"/>
      <c r="H143" s="80"/>
      <c r="I143" s="80"/>
    </row>
    <row r="144" spans="2:9" ht="13.5">
      <c r="B144" s="80"/>
      <c r="C144" s="80"/>
      <c r="D144" s="80"/>
      <c r="E144" s="80"/>
      <c r="F144" s="80"/>
      <c r="G144" s="80"/>
      <c r="H144" s="80"/>
      <c r="I144" s="80"/>
    </row>
    <row r="145" spans="2:9" ht="13.5">
      <c r="B145" s="80"/>
      <c r="C145" s="80"/>
      <c r="D145" s="80"/>
      <c r="E145" s="80"/>
      <c r="F145" s="80"/>
      <c r="G145" s="80"/>
      <c r="H145" s="80"/>
      <c r="I145" s="80"/>
    </row>
    <row r="146" spans="2:9" ht="13.5">
      <c r="B146" s="80"/>
      <c r="C146" s="80"/>
      <c r="D146" s="80"/>
      <c r="E146" s="80"/>
      <c r="F146" s="80"/>
      <c r="G146" s="80"/>
      <c r="H146" s="80"/>
      <c r="I146" s="80"/>
    </row>
    <row r="147" spans="2:9" ht="13.5">
      <c r="B147" s="80"/>
      <c r="C147" s="80"/>
      <c r="D147" s="80"/>
      <c r="E147" s="80"/>
      <c r="F147" s="80"/>
      <c r="G147" s="80"/>
      <c r="H147" s="80"/>
      <c r="I147" s="80"/>
    </row>
    <row r="148" spans="2:9" ht="13.5">
      <c r="B148" s="80"/>
      <c r="C148" s="80"/>
      <c r="D148" s="80"/>
      <c r="E148" s="80"/>
      <c r="F148" s="80"/>
      <c r="G148" s="80"/>
      <c r="H148" s="80"/>
      <c r="I148" s="80"/>
    </row>
    <row r="149" spans="2:9" ht="13.5">
      <c r="B149" s="80"/>
      <c r="C149" s="80"/>
      <c r="D149" s="80"/>
      <c r="E149" s="80"/>
      <c r="F149" s="80"/>
      <c r="G149" s="80"/>
      <c r="H149" s="80"/>
      <c r="I149" s="80"/>
    </row>
    <row r="150" spans="2:9" ht="13.5">
      <c r="B150" s="80"/>
      <c r="C150" s="80"/>
      <c r="D150" s="80"/>
      <c r="E150" s="80"/>
      <c r="F150" s="80"/>
      <c r="G150" s="80"/>
      <c r="H150" s="80"/>
      <c r="I150" s="80"/>
    </row>
    <row r="151" spans="2:9" ht="13.5">
      <c r="B151" s="80"/>
      <c r="C151" s="80"/>
      <c r="D151" s="80"/>
      <c r="E151" s="80"/>
      <c r="F151" s="80"/>
      <c r="G151" s="80"/>
      <c r="H151" s="80"/>
      <c r="I151" s="80"/>
    </row>
    <row r="152" spans="2:9" ht="13.5">
      <c r="B152" s="80"/>
      <c r="C152" s="80"/>
      <c r="D152" s="80"/>
      <c r="E152" s="80"/>
      <c r="F152" s="80"/>
      <c r="G152" s="80"/>
      <c r="H152" s="80"/>
      <c r="I152" s="80"/>
    </row>
    <row r="153" spans="2:9" ht="13.5">
      <c r="B153" s="80"/>
      <c r="C153" s="80"/>
      <c r="D153" s="80"/>
      <c r="E153" s="80"/>
      <c r="F153" s="80"/>
      <c r="G153" s="80"/>
      <c r="H153" s="80"/>
      <c r="I153" s="80"/>
    </row>
    <row r="154" spans="2:9" ht="13.5">
      <c r="B154" s="80"/>
      <c r="C154" s="80"/>
      <c r="D154" s="80"/>
      <c r="E154" s="80"/>
      <c r="F154" s="80"/>
      <c r="G154" s="80"/>
      <c r="H154" s="80"/>
      <c r="I154" s="80"/>
    </row>
    <row r="155" spans="2:9" ht="13.5">
      <c r="B155" s="80"/>
      <c r="C155" s="80"/>
      <c r="D155" s="80"/>
      <c r="E155" s="80"/>
      <c r="F155" s="80"/>
      <c r="G155" s="80"/>
      <c r="H155" s="80"/>
      <c r="I155" s="80"/>
    </row>
    <row r="156" spans="2:9" ht="13.5">
      <c r="B156" s="80"/>
      <c r="C156" s="80"/>
      <c r="D156" s="80"/>
      <c r="E156" s="80"/>
      <c r="F156" s="80"/>
      <c r="G156" s="80"/>
      <c r="H156" s="80"/>
      <c r="I156" s="80"/>
    </row>
    <row r="157" spans="2:9" ht="13.5">
      <c r="B157" s="80"/>
      <c r="C157" s="80"/>
      <c r="D157" s="80"/>
      <c r="E157" s="80"/>
      <c r="F157" s="80"/>
      <c r="G157" s="80"/>
      <c r="H157" s="80"/>
      <c r="I157" s="80"/>
    </row>
    <row r="158" spans="2:9" ht="13.5">
      <c r="B158" s="80"/>
      <c r="C158" s="80"/>
      <c r="D158" s="80"/>
      <c r="E158" s="80"/>
      <c r="F158" s="80"/>
      <c r="G158" s="80"/>
      <c r="H158" s="80"/>
      <c r="I158" s="80"/>
    </row>
    <row r="159" spans="2:9" ht="13.5">
      <c r="B159" s="80"/>
      <c r="C159" s="80"/>
      <c r="D159" s="80"/>
      <c r="E159" s="80"/>
      <c r="F159" s="80"/>
      <c r="G159" s="80"/>
      <c r="H159" s="80"/>
      <c r="I159" s="80"/>
    </row>
    <row r="160" spans="2:9" ht="13.5">
      <c r="B160" s="80"/>
      <c r="C160" s="80"/>
      <c r="D160" s="80"/>
      <c r="E160" s="80"/>
      <c r="F160" s="80"/>
      <c r="G160" s="80"/>
      <c r="H160" s="80"/>
      <c r="I160" s="80"/>
    </row>
    <row r="161" spans="2:9" ht="13.5">
      <c r="B161" s="80"/>
      <c r="C161" s="80"/>
      <c r="D161" s="80"/>
      <c r="E161" s="80"/>
      <c r="F161" s="80"/>
      <c r="G161" s="80"/>
      <c r="H161" s="80"/>
      <c r="I161" s="80"/>
    </row>
    <row r="162" spans="2:9" ht="13.5">
      <c r="B162" s="80"/>
      <c r="C162" s="80"/>
      <c r="D162" s="80"/>
      <c r="E162" s="80"/>
      <c r="F162" s="80"/>
      <c r="G162" s="80"/>
      <c r="H162" s="80"/>
      <c r="I162" s="80"/>
    </row>
    <row r="163" spans="2:9" ht="13.5">
      <c r="B163" s="80"/>
      <c r="C163" s="80"/>
      <c r="D163" s="80"/>
      <c r="E163" s="80"/>
      <c r="F163" s="80"/>
      <c r="G163" s="80"/>
      <c r="H163" s="80"/>
      <c r="I163" s="80"/>
    </row>
    <row r="164" spans="2:9" ht="13.5">
      <c r="B164" s="80"/>
      <c r="C164" s="80"/>
      <c r="D164" s="80"/>
      <c r="E164" s="80"/>
      <c r="F164" s="80"/>
      <c r="G164" s="80"/>
      <c r="H164" s="80"/>
      <c r="I164" s="80"/>
    </row>
    <row r="165" spans="2:9" ht="13.5">
      <c r="B165" s="80"/>
      <c r="C165" s="80"/>
      <c r="D165" s="80"/>
      <c r="E165" s="80"/>
      <c r="F165" s="80"/>
      <c r="G165" s="80"/>
      <c r="H165" s="80"/>
      <c r="I165" s="80"/>
    </row>
    <row r="166" spans="2:9" ht="13.5">
      <c r="B166" s="80"/>
      <c r="C166" s="80"/>
      <c r="D166" s="80"/>
      <c r="E166" s="80"/>
      <c r="F166" s="80"/>
      <c r="G166" s="80"/>
      <c r="H166" s="80"/>
      <c r="I166" s="80"/>
    </row>
    <row r="167" spans="2:9" ht="13.5">
      <c r="B167" s="80"/>
      <c r="C167" s="80"/>
      <c r="D167" s="80"/>
      <c r="E167" s="80"/>
      <c r="F167" s="80"/>
      <c r="G167" s="80"/>
      <c r="H167" s="80"/>
      <c r="I167" s="80"/>
    </row>
    <row r="168" spans="2:9" ht="13.5">
      <c r="B168" s="80"/>
      <c r="C168" s="80"/>
      <c r="D168" s="80"/>
      <c r="E168" s="80"/>
      <c r="F168" s="80"/>
      <c r="G168" s="80"/>
      <c r="H168" s="80"/>
      <c r="I168" s="80"/>
    </row>
    <row r="169" spans="2:9" ht="13.5">
      <c r="B169" s="80"/>
      <c r="C169" s="80"/>
      <c r="D169" s="80"/>
      <c r="E169" s="80"/>
      <c r="F169" s="80"/>
      <c r="G169" s="80"/>
      <c r="H169" s="80"/>
      <c r="I169" s="80"/>
    </row>
    <row r="170" spans="2:9" ht="13.5">
      <c r="B170" s="80"/>
      <c r="C170" s="80"/>
      <c r="D170" s="80"/>
      <c r="E170" s="80"/>
      <c r="F170" s="80"/>
      <c r="G170" s="80"/>
      <c r="H170" s="80"/>
      <c r="I170" s="80"/>
    </row>
    <row r="171" spans="2:9" ht="13.5">
      <c r="B171" s="80"/>
      <c r="C171" s="80"/>
      <c r="D171" s="80"/>
      <c r="E171" s="80"/>
      <c r="F171" s="80"/>
      <c r="G171" s="80"/>
      <c r="H171" s="80"/>
      <c r="I171" s="80"/>
    </row>
    <row r="172" spans="2:9" ht="13.5">
      <c r="B172" s="80"/>
      <c r="C172" s="80"/>
      <c r="D172" s="80"/>
      <c r="E172" s="80"/>
      <c r="F172" s="80"/>
      <c r="G172" s="80"/>
      <c r="H172" s="80"/>
      <c r="I172" s="80"/>
    </row>
    <row r="173" spans="2:9" ht="13.5">
      <c r="B173" s="80"/>
      <c r="C173" s="80"/>
      <c r="D173" s="80"/>
      <c r="E173" s="80"/>
      <c r="F173" s="80"/>
      <c r="G173" s="80"/>
      <c r="H173" s="80"/>
      <c r="I173" s="80"/>
    </row>
    <row r="174" spans="2:9" ht="13.5">
      <c r="B174" s="80"/>
      <c r="C174" s="80"/>
      <c r="D174" s="80"/>
      <c r="E174" s="80"/>
      <c r="F174" s="80"/>
      <c r="G174" s="80"/>
      <c r="H174" s="80"/>
      <c r="I174" s="80"/>
    </row>
    <row r="175" spans="2:9" ht="13.5">
      <c r="B175" s="80"/>
      <c r="C175" s="80"/>
      <c r="D175" s="80"/>
      <c r="E175" s="80"/>
      <c r="F175" s="80"/>
      <c r="G175" s="80"/>
      <c r="H175" s="80"/>
      <c r="I175" s="80"/>
    </row>
    <row r="176" spans="2:9" ht="13.5">
      <c r="B176" s="80"/>
      <c r="C176" s="80"/>
      <c r="D176" s="80"/>
      <c r="E176" s="80"/>
      <c r="F176" s="80"/>
      <c r="G176" s="80"/>
      <c r="H176" s="80"/>
      <c r="I176" s="80"/>
    </row>
    <row r="177" spans="2:9" ht="13.5">
      <c r="B177" s="80"/>
      <c r="C177" s="80"/>
      <c r="D177" s="80"/>
      <c r="E177" s="80"/>
      <c r="F177" s="80"/>
      <c r="G177" s="80"/>
      <c r="H177" s="80"/>
      <c r="I177" s="80"/>
    </row>
    <row r="178" spans="2:9" ht="13.5">
      <c r="B178" s="80"/>
      <c r="C178" s="80"/>
      <c r="D178" s="80"/>
      <c r="E178" s="80"/>
      <c r="F178" s="80"/>
      <c r="G178" s="80"/>
      <c r="H178" s="80"/>
      <c r="I178" s="80"/>
    </row>
    <row r="179" spans="2:9" ht="13.5">
      <c r="B179" s="80"/>
      <c r="C179" s="80"/>
      <c r="D179" s="80"/>
      <c r="E179" s="80"/>
      <c r="F179" s="80"/>
      <c r="G179" s="80"/>
      <c r="H179" s="80"/>
      <c r="I179" s="80"/>
    </row>
    <row r="180" spans="2:9" ht="13.5">
      <c r="B180" s="80"/>
      <c r="C180" s="80"/>
      <c r="D180" s="80"/>
      <c r="E180" s="80"/>
      <c r="F180" s="80"/>
      <c r="G180" s="80"/>
      <c r="H180" s="80"/>
      <c r="I180" s="80"/>
    </row>
    <row r="181" spans="2:9" ht="13.5">
      <c r="B181" s="80"/>
      <c r="C181" s="80"/>
      <c r="D181" s="80"/>
      <c r="E181" s="80"/>
      <c r="F181" s="80"/>
      <c r="G181" s="80"/>
      <c r="H181" s="80"/>
      <c r="I181" s="80"/>
    </row>
    <row r="182" spans="2:9" ht="13.5">
      <c r="B182" s="80"/>
      <c r="C182" s="80"/>
      <c r="D182" s="80"/>
      <c r="E182" s="80"/>
      <c r="F182" s="80"/>
      <c r="G182" s="80"/>
      <c r="H182" s="80"/>
      <c r="I182" s="80"/>
    </row>
    <row r="183" spans="2:9" ht="13.5">
      <c r="B183" s="80"/>
      <c r="C183" s="80"/>
      <c r="D183" s="80"/>
      <c r="E183" s="80"/>
      <c r="F183" s="80"/>
      <c r="G183" s="80"/>
      <c r="H183" s="80"/>
      <c r="I183" s="80"/>
    </row>
    <row r="184" spans="2:9" ht="13.5">
      <c r="B184" s="80"/>
      <c r="C184" s="80"/>
      <c r="D184" s="80"/>
      <c r="E184" s="80"/>
      <c r="F184" s="80"/>
      <c r="G184" s="80"/>
      <c r="H184" s="80"/>
      <c r="I184" s="80"/>
    </row>
    <row r="185" spans="2:9" ht="13.5">
      <c r="B185" s="80"/>
      <c r="C185" s="80"/>
      <c r="D185" s="80"/>
      <c r="E185" s="80"/>
      <c r="F185" s="80"/>
      <c r="G185" s="80"/>
      <c r="H185" s="80"/>
      <c r="I185" s="80"/>
    </row>
    <row r="186" spans="2:9" ht="13.5">
      <c r="B186" s="80"/>
      <c r="C186" s="80"/>
      <c r="D186" s="80"/>
      <c r="E186" s="80"/>
      <c r="F186" s="80"/>
      <c r="G186" s="80"/>
      <c r="H186" s="80"/>
      <c r="I186" s="80"/>
    </row>
    <row r="187" spans="2:9" ht="13.5">
      <c r="B187" s="80"/>
      <c r="C187" s="80"/>
      <c r="D187" s="80"/>
      <c r="E187" s="80"/>
      <c r="F187" s="80"/>
      <c r="G187" s="80"/>
      <c r="H187" s="80"/>
      <c r="I187" s="80"/>
    </row>
    <row r="188" spans="2:9" ht="13.5">
      <c r="B188" s="80"/>
      <c r="C188" s="80"/>
      <c r="D188" s="80"/>
      <c r="E188" s="80"/>
      <c r="F188" s="80"/>
      <c r="G188" s="80"/>
      <c r="H188" s="80"/>
      <c r="I188" s="80"/>
    </row>
    <row r="189" spans="2:9" ht="13.5">
      <c r="B189" s="80"/>
      <c r="C189" s="80"/>
      <c r="D189" s="80"/>
      <c r="E189" s="80"/>
      <c r="F189" s="80"/>
      <c r="G189" s="80"/>
      <c r="H189" s="80"/>
      <c r="I189" s="80"/>
    </row>
    <row r="190" spans="2:9" ht="13.5">
      <c r="B190" s="80"/>
      <c r="C190" s="80"/>
      <c r="D190" s="80"/>
      <c r="E190" s="80"/>
      <c r="F190" s="80"/>
      <c r="G190" s="80"/>
      <c r="H190" s="80"/>
      <c r="I190" s="80"/>
    </row>
    <row r="191" spans="2:9" ht="13.5">
      <c r="B191" s="80"/>
      <c r="C191" s="80"/>
      <c r="D191" s="80"/>
      <c r="E191" s="80"/>
      <c r="F191" s="80"/>
      <c r="G191" s="80"/>
      <c r="H191" s="80"/>
      <c r="I191" s="80"/>
    </row>
    <row r="192" spans="2:9" ht="13.5">
      <c r="B192" s="80"/>
      <c r="C192" s="80"/>
      <c r="D192" s="80"/>
      <c r="E192" s="80"/>
      <c r="F192" s="80"/>
      <c r="G192" s="80"/>
      <c r="H192" s="80"/>
      <c r="I192" s="80"/>
    </row>
    <row r="193" spans="2:9" ht="13.5">
      <c r="B193" s="80"/>
      <c r="C193" s="80"/>
      <c r="D193" s="80"/>
      <c r="E193" s="80"/>
      <c r="F193" s="80"/>
      <c r="G193" s="80"/>
      <c r="H193" s="80"/>
      <c r="I193" s="80"/>
    </row>
    <row r="194" spans="2:9" ht="13.5">
      <c r="B194" s="80"/>
      <c r="C194" s="80"/>
      <c r="D194" s="80"/>
      <c r="E194" s="80"/>
      <c r="F194" s="80"/>
      <c r="G194" s="80"/>
      <c r="H194" s="80"/>
      <c r="I194" s="80"/>
    </row>
    <row r="195" spans="2:9" ht="13.5">
      <c r="B195" s="80"/>
      <c r="C195" s="80"/>
      <c r="D195" s="80"/>
      <c r="E195" s="80"/>
      <c r="F195" s="80"/>
      <c r="G195" s="80"/>
      <c r="H195" s="80"/>
      <c r="I195" s="80"/>
    </row>
    <row r="196" spans="2:9" ht="13.5">
      <c r="B196" s="80"/>
      <c r="C196" s="80"/>
      <c r="D196" s="80"/>
      <c r="E196" s="80"/>
      <c r="F196" s="80"/>
      <c r="G196" s="80"/>
      <c r="H196" s="80"/>
      <c r="I196" s="80"/>
    </row>
    <row r="197" spans="2:9" ht="13.5">
      <c r="B197" s="80"/>
      <c r="C197" s="80"/>
      <c r="D197" s="80"/>
      <c r="E197" s="80"/>
      <c r="F197" s="80"/>
      <c r="G197" s="80"/>
      <c r="H197" s="80"/>
      <c r="I197" s="80"/>
    </row>
    <row r="198" spans="2:9" ht="13.5">
      <c r="B198" s="80"/>
      <c r="C198" s="80"/>
      <c r="D198" s="80"/>
      <c r="E198" s="80"/>
      <c r="F198" s="80"/>
      <c r="G198" s="80"/>
      <c r="H198" s="80"/>
      <c r="I198" s="80"/>
    </row>
    <row r="199" spans="2:9" ht="13.5">
      <c r="B199" s="80"/>
      <c r="C199" s="80"/>
      <c r="D199" s="80"/>
      <c r="E199" s="80"/>
      <c r="F199" s="80"/>
      <c r="G199" s="80"/>
      <c r="H199" s="80"/>
      <c r="I199" s="80"/>
    </row>
    <row r="200" spans="2:9" ht="13.5">
      <c r="B200" s="80"/>
      <c r="C200" s="80"/>
      <c r="D200" s="80"/>
      <c r="E200" s="80"/>
      <c r="F200" s="80"/>
      <c r="G200" s="80"/>
      <c r="H200" s="80"/>
      <c r="I200" s="80"/>
    </row>
    <row r="201" spans="2:9" ht="13.5">
      <c r="B201" s="80"/>
      <c r="C201" s="80"/>
      <c r="D201" s="80"/>
      <c r="E201" s="80"/>
      <c r="F201" s="80"/>
      <c r="G201" s="80"/>
      <c r="H201" s="80"/>
      <c r="I201" s="80"/>
    </row>
    <row r="202" spans="2:9" ht="13.5">
      <c r="B202" s="80"/>
      <c r="C202" s="80"/>
      <c r="D202" s="80"/>
      <c r="E202" s="80"/>
      <c r="F202" s="80"/>
      <c r="G202" s="80"/>
      <c r="H202" s="80"/>
      <c r="I202" s="80"/>
    </row>
  </sheetData>
  <mergeCells count="1">
    <mergeCell ref="B1:I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89"/>
  <sheetViews>
    <sheetView workbookViewId="0" topLeftCell="A40">
      <selection activeCell="L64" sqref="L64"/>
    </sheetView>
  </sheetViews>
  <sheetFormatPr defaultColWidth="9.00390625" defaultRowHeight="13.5"/>
  <sheetData>
    <row r="1" spans="2:9" ht="19.5" thickBot="1">
      <c r="B1" s="289" t="s">
        <v>118</v>
      </c>
      <c r="C1" s="290"/>
      <c r="D1" s="290"/>
      <c r="E1" s="290"/>
      <c r="F1" s="290"/>
      <c r="G1" s="290"/>
      <c r="H1" s="290"/>
      <c r="I1" s="291"/>
    </row>
    <row r="2" spans="2:9" ht="28.5">
      <c r="B2" s="61"/>
      <c r="C2" s="81"/>
      <c r="D2" s="62"/>
      <c r="E2" s="62"/>
      <c r="F2" s="62"/>
      <c r="G2" s="62"/>
      <c r="H2" s="62"/>
      <c r="I2" s="62"/>
    </row>
    <row r="3" spans="2:9" ht="18">
      <c r="B3" s="26" t="s">
        <v>119</v>
      </c>
      <c r="C3" s="82"/>
      <c r="D3" s="27"/>
      <c r="E3" s="27"/>
      <c r="F3" s="27"/>
      <c r="G3" s="27"/>
      <c r="H3" s="27"/>
      <c r="I3" s="27"/>
    </row>
    <row r="4" spans="2:9" ht="15.75" thickBot="1">
      <c r="B4" s="28"/>
      <c r="C4" s="82"/>
      <c r="D4" s="29"/>
      <c r="E4" s="29"/>
      <c r="F4" s="29"/>
      <c r="G4" s="29"/>
      <c r="H4" s="29"/>
      <c r="I4" s="111" t="s">
        <v>120</v>
      </c>
    </row>
    <row r="5" spans="2:9" ht="15">
      <c r="B5" s="167"/>
      <c r="C5" s="237"/>
      <c r="D5" s="168">
        <v>1995</v>
      </c>
      <c r="E5" s="168">
        <v>2000</v>
      </c>
      <c r="F5" s="168">
        <v>2005</v>
      </c>
      <c r="G5" s="168">
        <v>2006</v>
      </c>
      <c r="H5" s="168">
        <v>2007</v>
      </c>
      <c r="I5" s="169">
        <v>2008</v>
      </c>
    </row>
    <row r="6" spans="2:9" ht="15">
      <c r="B6" s="170"/>
      <c r="C6" s="83"/>
      <c r="D6" s="32"/>
      <c r="E6" s="32"/>
      <c r="F6" s="63"/>
      <c r="G6" s="63"/>
      <c r="H6" s="63"/>
      <c r="I6" s="238"/>
    </row>
    <row r="7" spans="2:9" ht="15">
      <c r="B7" s="239" t="s">
        <v>121</v>
      </c>
      <c r="C7" s="84"/>
      <c r="D7" s="85">
        <v>11238</v>
      </c>
      <c r="E7" s="86">
        <v>16975.762</v>
      </c>
      <c r="F7" s="98">
        <v>19960.063</v>
      </c>
      <c r="G7" s="98">
        <v>18971.976000000002</v>
      </c>
      <c r="H7" s="98">
        <v>18758</v>
      </c>
      <c r="I7" s="240">
        <v>16857</v>
      </c>
    </row>
    <row r="8" spans="2:9" ht="15">
      <c r="B8" s="241"/>
      <c r="C8" s="114" t="s">
        <v>122</v>
      </c>
      <c r="D8" s="86">
        <v>2210</v>
      </c>
      <c r="E8" s="86">
        <v>1387.309</v>
      </c>
      <c r="F8" s="86">
        <v>737.839</v>
      </c>
      <c r="G8" s="86">
        <v>871.596</v>
      </c>
      <c r="H8" s="86">
        <v>840</v>
      </c>
      <c r="I8" s="242">
        <v>642</v>
      </c>
    </row>
    <row r="9" spans="2:9" ht="15">
      <c r="B9" s="241"/>
      <c r="C9" s="114" t="s">
        <v>123</v>
      </c>
      <c r="D9" s="86">
        <v>2353</v>
      </c>
      <c r="E9" s="86">
        <v>7106.29</v>
      </c>
      <c r="F9" s="86">
        <v>10414.965</v>
      </c>
      <c r="G9" s="86">
        <v>9476.04</v>
      </c>
      <c r="H9" s="86">
        <v>9436</v>
      </c>
      <c r="I9" s="242">
        <v>8742</v>
      </c>
    </row>
    <row r="10" spans="2:9" ht="15">
      <c r="B10" s="241"/>
      <c r="C10" s="114" t="s">
        <v>124</v>
      </c>
      <c r="D10" s="98">
        <v>3459</v>
      </c>
      <c r="E10" s="98">
        <v>6207.828</v>
      </c>
      <c r="F10" s="98">
        <v>6631.424</v>
      </c>
      <c r="G10" s="98">
        <v>6435.978</v>
      </c>
      <c r="H10" s="98">
        <v>6194</v>
      </c>
      <c r="I10" s="243">
        <v>5564</v>
      </c>
    </row>
    <row r="11" spans="2:9" ht="15">
      <c r="B11" s="244"/>
      <c r="C11" s="87" t="s">
        <v>125</v>
      </c>
      <c r="D11" s="88">
        <v>3215</v>
      </c>
      <c r="E11" s="88">
        <v>2270.335</v>
      </c>
      <c r="F11" s="88">
        <v>2175.835</v>
      </c>
      <c r="G11" s="88">
        <v>2188.362</v>
      </c>
      <c r="H11" s="88">
        <v>2288</v>
      </c>
      <c r="I11" s="245">
        <v>1909</v>
      </c>
    </row>
    <row r="12" spans="2:9" ht="15">
      <c r="B12" s="241" t="s">
        <v>126</v>
      </c>
      <c r="C12" s="106"/>
      <c r="D12" s="98">
        <v>19203</v>
      </c>
      <c r="E12" s="98">
        <v>15802.259</v>
      </c>
      <c r="F12" s="98">
        <v>14988.775000000001</v>
      </c>
      <c r="G12" s="98">
        <v>16894.058999999997</v>
      </c>
      <c r="H12" s="98">
        <v>13813</v>
      </c>
      <c r="I12" s="240">
        <v>10709</v>
      </c>
    </row>
    <row r="13" spans="2:9" ht="15">
      <c r="B13" s="241"/>
      <c r="C13" s="114" t="s">
        <v>127</v>
      </c>
      <c r="D13" s="98">
        <v>4713</v>
      </c>
      <c r="E13" s="98">
        <v>3779.757</v>
      </c>
      <c r="F13" s="98">
        <v>2439.186</v>
      </c>
      <c r="G13" s="98">
        <v>3603.259</v>
      </c>
      <c r="H13" s="98">
        <v>3425</v>
      </c>
      <c r="I13" s="243">
        <v>2862</v>
      </c>
    </row>
    <row r="14" spans="2:9" ht="15">
      <c r="B14" s="241"/>
      <c r="C14" s="114" t="s">
        <v>128</v>
      </c>
      <c r="D14" s="98">
        <v>1977</v>
      </c>
      <c r="E14" s="98">
        <v>750.6179999999999</v>
      </c>
      <c r="F14" s="98">
        <v>373.935</v>
      </c>
      <c r="G14" s="98">
        <v>228.988</v>
      </c>
      <c r="H14" s="98">
        <v>161</v>
      </c>
      <c r="I14" s="243">
        <v>128</v>
      </c>
    </row>
    <row r="15" spans="2:9" ht="15">
      <c r="B15" s="241"/>
      <c r="C15" s="114" t="s">
        <v>130</v>
      </c>
      <c r="D15" s="98">
        <v>682</v>
      </c>
      <c r="E15" s="98">
        <v>460.24300000000005</v>
      </c>
      <c r="F15" s="98">
        <v>316.6</v>
      </c>
      <c r="G15" s="98">
        <v>413.563</v>
      </c>
      <c r="H15" s="98">
        <v>650</v>
      </c>
      <c r="I15" s="243">
        <v>536</v>
      </c>
    </row>
    <row r="16" spans="2:9" ht="15">
      <c r="B16" s="241"/>
      <c r="C16" s="114" t="s">
        <v>132</v>
      </c>
      <c r="D16" s="98">
        <v>4332</v>
      </c>
      <c r="E16" s="98">
        <v>6005.913</v>
      </c>
      <c r="F16" s="98">
        <v>4492.179</v>
      </c>
      <c r="G16" s="98">
        <v>4161.225</v>
      </c>
      <c r="H16" s="98">
        <v>2728</v>
      </c>
      <c r="I16" s="243">
        <v>1937</v>
      </c>
    </row>
    <row r="17" spans="2:9" ht="15">
      <c r="B17" s="241"/>
      <c r="C17" s="114" t="s">
        <v>133</v>
      </c>
      <c r="D17" s="98">
        <v>4682</v>
      </c>
      <c r="E17" s="98">
        <v>1834.227</v>
      </c>
      <c r="F17" s="98">
        <v>3597.067</v>
      </c>
      <c r="G17" s="98">
        <v>4768.726</v>
      </c>
      <c r="H17" s="98">
        <v>3691</v>
      </c>
      <c r="I17" s="243">
        <v>2631</v>
      </c>
    </row>
    <row r="18" spans="2:9" ht="15">
      <c r="B18" s="244"/>
      <c r="C18" s="87" t="s">
        <v>134</v>
      </c>
      <c r="D18" s="88">
        <v>2790</v>
      </c>
      <c r="E18" s="88">
        <v>2853.5009999999997</v>
      </c>
      <c r="F18" s="88">
        <v>3769.808</v>
      </c>
      <c r="G18" s="88">
        <v>3718.298</v>
      </c>
      <c r="H18" s="88">
        <v>3158</v>
      </c>
      <c r="I18" s="246">
        <v>2615</v>
      </c>
    </row>
    <row r="19" spans="2:9" ht="15">
      <c r="B19" s="241" t="s">
        <v>135</v>
      </c>
      <c r="C19" s="106"/>
      <c r="D19" s="98">
        <v>69166</v>
      </c>
      <c r="E19" s="98">
        <v>81338.22200000001</v>
      </c>
      <c r="F19" s="98">
        <v>54092.709</v>
      </c>
      <c r="G19" s="105">
        <v>55485</v>
      </c>
      <c r="H19" s="105">
        <v>40502</v>
      </c>
      <c r="I19" s="247">
        <v>39272</v>
      </c>
    </row>
    <row r="20" spans="2:9" ht="15">
      <c r="B20" s="244"/>
      <c r="C20" s="87" t="s">
        <v>136</v>
      </c>
      <c r="D20" s="88">
        <v>65127</v>
      </c>
      <c r="E20" s="88">
        <v>77399.03400000001</v>
      </c>
      <c r="F20" s="88">
        <v>51635.843</v>
      </c>
      <c r="G20" s="88">
        <v>52383.84</v>
      </c>
      <c r="H20" s="88">
        <v>40502</v>
      </c>
      <c r="I20" s="245">
        <v>36410</v>
      </c>
    </row>
    <row r="21" spans="2:9" ht="15">
      <c r="B21" s="248" t="s">
        <v>137</v>
      </c>
      <c r="C21" s="90"/>
      <c r="D21" s="91">
        <v>4290</v>
      </c>
      <c r="E21" s="91">
        <v>7171</v>
      </c>
      <c r="F21" s="91">
        <v>6105.319</v>
      </c>
      <c r="G21" s="91">
        <v>7088.204</v>
      </c>
      <c r="H21" s="91">
        <v>6319</v>
      </c>
      <c r="I21" s="249">
        <v>7055</v>
      </c>
    </row>
    <row r="22" spans="2:9" ht="15">
      <c r="B22" s="250" t="s">
        <v>138</v>
      </c>
      <c r="C22" s="92"/>
      <c r="D22" s="88">
        <v>2684</v>
      </c>
      <c r="E22" s="88">
        <v>1307</v>
      </c>
      <c r="F22" s="88">
        <v>904</v>
      </c>
      <c r="G22" s="88">
        <v>873</v>
      </c>
      <c r="H22" s="88">
        <v>772</v>
      </c>
      <c r="I22" s="251">
        <v>590</v>
      </c>
    </row>
    <row r="23" spans="2:9" ht="15.75" thickBot="1">
      <c r="B23" s="252" t="s">
        <v>139</v>
      </c>
      <c r="C23" s="253"/>
      <c r="D23" s="254">
        <v>646</v>
      </c>
      <c r="E23" s="254">
        <v>196.854</v>
      </c>
      <c r="F23" s="254">
        <v>162.882</v>
      </c>
      <c r="G23" s="254">
        <v>270.143</v>
      </c>
      <c r="H23" s="254">
        <v>256</v>
      </c>
      <c r="I23" s="255">
        <v>227</v>
      </c>
    </row>
    <row r="24" spans="2:9" ht="15">
      <c r="B24" s="50" t="s">
        <v>109</v>
      </c>
      <c r="C24" s="93"/>
      <c r="D24" s="94"/>
      <c r="E24" s="45"/>
      <c r="F24" s="45"/>
      <c r="G24" s="45"/>
      <c r="H24" s="45"/>
      <c r="I24" s="28"/>
    </row>
    <row r="25" spans="2:9" ht="15">
      <c r="B25" s="28"/>
      <c r="C25" s="93"/>
      <c r="D25" s="94"/>
      <c r="E25" s="45"/>
      <c r="F25" s="45"/>
      <c r="G25" s="45"/>
      <c r="H25" s="45"/>
      <c r="I25" s="28"/>
    </row>
    <row r="26" spans="2:9" ht="18">
      <c r="B26" s="26" t="s">
        <v>140</v>
      </c>
      <c r="C26" s="93"/>
      <c r="D26" s="45"/>
      <c r="E26" s="45"/>
      <c r="F26" s="45"/>
      <c r="G26" s="45"/>
      <c r="H26" s="45"/>
      <c r="I26" s="28"/>
    </row>
    <row r="27" spans="2:9" ht="15.75" thickBot="1">
      <c r="B27" s="28"/>
      <c r="C27" s="82"/>
      <c r="D27" s="29"/>
      <c r="E27" s="29"/>
      <c r="F27" s="29"/>
      <c r="G27" s="72"/>
      <c r="H27" s="72"/>
      <c r="I27" s="111" t="s">
        <v>120</v>
      </c>
    </row>
    <row r="28" spans="2:9" ht="15">
      <c r="B28" s="167"/>
      <c r="C28" s="237"/>
      <c r="D28" s="168">
        <v>1995</v>
      </c>
      <c r="E28" s="168">
        <v>2000</v>
      </c>
      <c r="F28" s="168">
        <v>2005</v>
      </c>
      <c r="G28" s="168">
        <v>2006</v>
      </c>
      <c r="H28" s="168">
        <v>2007</v>
      </c>
      <c r="I28" s="169">
        <v>2008</v>
      </c>
    </row>
    <row r="29" spans="2:9" ht="15">
      <c r="B29" s="170"/>
      <c r="C29" s="83"/>
      <c r="D29" s="32"/>
      <c r="E29" s="32"/>
      <c r="F29" s="63"/>
      <c r="G29" s="63"/>
      <c r="H29" s="63"/>
      <c r="I29" s="256"/>
    </row>
    <row r="30" spans="2:9" ht="15">
      <c r="B30" s="239" t="s">
        <v>121</v>
      </c>
      <c r="C30" s="84"/>
      <c r="D30" s="85">
        <v>138</v>
      </c>
      <c r="E30" s="86">
        <v>245.544</v>
      </c>
      <c r="F30" s="86">
        <v>33.405</v>
      </c>
      <c r="G30" s="86">
        <v>38.12</v>
      </c>
      <c r="H30" s="86">
        <v>42</v>
      </c>
      <c r="I30" s="242">
        <v>49</v>
      </c>
    </row>
    <row r="31" spans="2:9" ht="15">
      <c r="B31" s="241"/>
      <c r="C31" s="114" t="s">
        <v>122</v>
      </c>
      <c r="D31" s="86">
        <v>29</v>
      </c>
      <c r="E31" s="86">
        <v>3.587</v>
      </c>
      <c r="F31" s="86">
        <v>2.347</v>
      </c>
      <c r="G31" s="86">
        <v>3.237</v>
      </c>
      <c r="H31" s="86">
        <v>3</v>
      </c>
      <c r="I31" s="242">
        <v>3</v>
      </c>
    </row>
    <row r="32" spans="2:9" ht="15">
      <c r="B32" s="241"/>
      <c r="C32" s="114" t="s">
        <v>123</v>
      </c>
      <c r="D32" s="86">
        <v>20</v>
      </c>
      <c r="E32" s="86">
        <v>15.883</v>
      </c>
      <c r="F32" s="86">
        <v>2.106</v>
      </c>
      <c r="G32" s="86">
        <v>3.752</v>
      </c>
      <c r="H32" s="86">
        <v>7</v>
      </c>
      <c r="I32" s="242">
        <v>8</v>
      </c>
    </row>
    <row r="33" spans="2:9" ht="15">
      <c r="B33" s="241"/>
      <c r="C33" s="114" t="s">
        <v>124</v>
      </c>
      <c r="D33" s="98">
        <v>65</v>
      </c>
      <c r="E33" s="98">
        <v>164.173</v>
      </c>
      <c r="F33" s="98">
        <v>18.564</v>
      </c>
      <c r="G33" s="98">
        <v>20.307</v>
      </c>
      <c r="H33" s="98">
        <v>18</v>
      </c>
      <c r="I33" s="243">
        <v>21</v>
      </c>
    </row>
    <row r="34" spans="2:9" ht="15">
      <c r="B34" s="244"/>
      <c r="C34" s="87" t="s">
        <v>125</v>
      </c>
      <c r="D34" s="88">
        <v>24</v>
      </c>
      <c r="E34" s="88">
        <v>61.901</v>
      </c>
      <c r="F34" s="88">
        <v>10.388</v>
      </c>
      <c r="G34" s="88">
        <v>10.824</v>
      </c>
      <c r="H34" s="88">
        <v>14</v>
      </c>
      <c r="I34" s="246">
        <v>17</v>
      </c>
    </row>
    <row r="35" spans="2:9" ht="15">
      <c r="B35" s="241" t="s">
        <v>126</v>
      </c>
      <c r="C35" s="106"/>
      <c r="D35" s="98">
        <v>722</v>
      </c>
      <c r="E35" s="98">
        <v>695.963</v>
      </c>
      <c r="F35" s="98">
        <v>615.306</v>
      </c>
      <c r="G35" s="98">
        <v>593.2</v>
      </c>
      <c r="H35" s="98">
        <v>591</v>
      </c>
      <c r="I35" s="243">
        <v>140</v>
      </c>
    </row>
    <row r="36" spans="2:9" ht="15">
      <c r="B36" s="241"/>
      <c r="C36" s="114" t="s">
        <v>122</v>
      </c>
      <c r="D36" s="98">
        <v>19</v>
      </c>
      <c r="E36" s="98">
        <v>45.537</v>
      </c>
      <c r="F36" s="98">
        <v>26.298</v>
      </c>
      <c r="G36" s="98">
        <v>13.929</v>
      </c>
      <c r="H36" s="98">
        <v>21</v>
      </c>
      <c r="I36" s="243">
        <v>23</v>
      </c>
    </row>
    <row r="37" spans="2:9" ht="15">
      <c r="B37" s="241"/>
      <c r="C37" s="114" t="s">
        <v>123</v>
      </c>
      <c r="D37" s="98">
        <v>28</v>
      </c>
      <c r="E37" s="98">
        <v>5.7</v>
      </c>
      <c r="F37" s="98">
        <v>0.833</v>
      </c>
      <c r="G37" s="98">
        <v>0.228</v>
      </c>
      <c r="H37" s="98">
        <v>1</v>
      </c>
      <c r="I37" s="243">
        <v>1</v>
      </c>
    </row>
    <row r="38" spans="2:9" ht="15">
      <c r="B38" s="241"/>
      <c r="C38" s="114" t="s">
        <v>129</v>
      </c>
      <c r="D38" s="98">
        <v>5</v>
      </c>
      <c r="E38" s="98">
        <v>8.751</v>
      </c>
      <c r="F38" s="98">
        <v>17.717</v>
      </c>
      <c r="G38" s="98">
        <v>16.973</v>
      </c>
      <c r="H38" s="98">
        <v>17</v>
      </c>
      <c r="I38" s="243">
        <v>13</v>
      </c>
    </row>
    <row r="39" spans="2:9" ht="15">
      <c r="B39" s="241"/>
      <c r="C39" s="114" t="s">
        <v>131</v>
      </c>
      <c r="D39" s="98">
        <v>177</v>
      </c>
      <c r="E39" s="98">
        <v>190.528</v>
      </c>
      <c r="F39" s="98">
        <v>131.033</v>
      </c>
      <c r="G39" s="98">
        <v>149.27</v>
      </c>
      <c r="H39" s="98">
        <v>125</v>
      </c>
      <c r="I39" s="243">
        <v>27</v>
      </c>
    </row>
    <row r="40" spans="2:9" ht="15">
      <c r="B40" s="241"/>
      <c r="C40" s="114" t="s">
        <v>124</v>
      </c>
      <c r="D40" s="98">
        <v>306</v>
      </c>
      <c r="E40" s="98">
        <v>273.707</v>
      </c>
      <c r="F40" s="98">
        <v>247.138</v>
      </c>
      <c r="G40" s="98">
        <v>224.342</v>
      </c>
      <c r="H40" s="98">
        <v>247</v>
      </c>
      <c r="I40" s="243">
        <v>40</v>
      </c>
    </row>
    <row r="41" spans="2:9" ht="15">
      <c r="B41" s="244"/>
      <c r="C41" s="87" t="s">
        <v>125</v>
      </c>
      <c r="D41" s="88">
        <v>187</v>
      </c>
      <c r="E41" s="88">
        <v>171.74</v>
      </c>
      <c r="F41" s="88">
        <v>192.287</v>
      </c>
      <c r="G41" s="88">
        <v>189.466</v>
      </c>
      <c r="H41" s="88">
        <v>180</v>
      </c>
      <c r="I41" s="246">
        <v>36</v>
      </c>
    </row>
    <row r="42" spans="2:9" ht="15">
      <c r="B42" s="241" t="s">
        <v>135</v>
      </c>
      <c r="C42" s="106"/>
      <c r="D42" s="98">
        <v>143</v>
      </c>
      <c r="E42" s="98">
        <v>479.724</v>
      </c>
      <c r="F42" s="98">
        <v>302.20599999999996</v>
      </c>
      <c r="G42" s="105">
        <v>202</v>
      </c>
      <c r="H42" s="105">
        <v>172</v>
      </c>
      <c r="I42" s="257">
        <v>175</v>
      </c>
    </row>
    <row r="43" spans="2:9" ht="15">
      <c r="B43" s="244"/>
      <c r="C43" s="87" t="s">
        <v>136</v>
      </c>
      <c r="D43" s="88">
        <v>134</v>
      </c>
      <c r="E43" s="88">
        <v>451.893</v>
      </c>
      <c r="F43" s="88">
        <v>284.125</v>
      </c>
      <c r="G43" s="88">
        <v>178.6</v>
      </c>
      <c r="H43" s="88">
        <v>154</v>
      </c>
      <c r="I43" s="246">
        <v>156</v>
      </c>
    </row>
    <row r="44" spans="2:9" ht="15">
      <c r="B44" s="250" t="s">
        <v>137</v>
      </c>
      <c r="C44" s="87"/>
      <c r="D44" s="88">
        <v>443</v>
      </c>
      <c r="E44" s="88">
        <v>442</v>
      </c>
      <c r="F44" s="88">
        <v>467.278</v>
      </c>
      <c r="G44" s="88">
        <v>585.427</v>
      </c>
      <c r="H44" s="88">
        <v>514</v>
      </c>
      <c r="I44" s="251">
        <v>633</v>
      </c>
    </row>
    <row r="45" spans="2:9" ht="15.75" thickBot="1">
      <c r="B45" s="252" t="s">
        <v>138</v>
      </c>
      <c r="C45" s="253"/>
      <c r="D45" s="254">
        <v>87</v>
      </c>
      <c r="E45" s="254">
        <v>42</v>
      </c>
      <c r="F45" s="254">
        <v>27</v>
      </c>
      <c r="G45" s="254">
        <v>53</v>
      </c>
      <c r="H45" s="254">
        <v>53</v>
      </c>
      <c r="I45" s="255">
        <v>18</v>
      </c>
    </row>
    <row r="46" spans="2:9" ht="15">
      <c r="B46" s="95" t="s">
        <v>109</v>
      </c>
      <c r="C46" s="93"/>
      <c r="D46" s="94"/>
      <c r="E46" s="45"/>
      <c r="F46" s="45"/>
      <c r="G46" s="45"/>
      <c r="H46" s="45"/>
      <c r="I46" s="28"/>
    </row>
    <row r="47" spans="2:9" ht="15.75" thickBot="1">
      <c r="B47" s="95"/>
      <c r="C47" s="93"/>
      <c r="D47" s="94"/>
      <c r="E47" s="45"/>
      <c r="F47" s="45"/>
      <c r="G47" s="45"/>
      <c r="H47" s="45"/>
      <c r="I47" s="28"/>
    </row>
    <row r="48" spans="2:9" ht="19.5" thickBot="1">
      <c r="B48" s="289" t="s">
        <v>118</v>
      </c>
      <c r="C48" s="290"/>
      <c r="D48" s="290"/>
      <c r="E48" s="290"/>
      <c r="F48" s="290"/>
      <c r="G48" s="290"/>
      <c r="H48" s="290"/>
      <c r="I48" s="291"/>
    </row>
    <row r="49" spans="2:9" ht="18.75">
      <c r="B49" s="96"/>
      <c r="C49" s="96"/>
      <c r="D49" s="96"/>
      <c r="E49" s="96"/>
      <c r="F49" s="96"/>
      <c r="G49" s="96"/>
      <c r="H49" s="96"/>
      <c r="I49" s="96"/>
    </row>
    <row r="50" spans="2:9" ht="18">
      <c r="B50" s="26" t="s">
        <v>141</v>
      </c>
      <c r="C50" s="82"/>
      <c r="D50" s="27"/>
      <c r="E50" s="27"/>
      <c r="F50" s="27"/>
      <c r="G50" s="27"/>
      <c r="H50" s="27"/>
      <c r="I50" s="28"/>
    </row>
    <row r="51" spans="2:9" ht="15.75" thickBot="1">
      <c r="B51" s="28"/>
      <c r="C51" s="82"/>
      <c r="D51" s="29"/>
      <c r="E51" s="29"/>
      <c r="F51" s="29"/>
      <c r="G51" s="29"/>
      <c r="H51" s="72"/>
      <c r="I51" s="111" t="s">
        <v>120</v>
      </c>
    </row>
    <row r="52" spans="2:9" ht="15">
      <c r="B52" s="167"/>
      <c r="C52" s="237"/>
      <c r="D52" s="168">
        <v>1995</v>
      </c>
      <c r="E52" s="168">
        <v>2000</v>
      </c>
      <c r="F52" s="168">
        <v>2005</v>
      </c>
      <c r="G52" s="168">
        <v>2006</v>
      </c>
      <c r="H52" s="168">
        <v>2007</v>
      </c>
      <c r="I52" s="169">
        <v>2008</v>
      </c>
    </row>
    <row r="53" spans="2:9" ht="15">
      <c r="B53" s="170"/>
      <c r="C53" s="83"/>
      <c r="D53" s="32"/>
      <c r="E53" s="32"/>
      <c r="F53" s="63"/>
      <c r="G53" s="63"/>
      <c r="H53" s="63"/>
      <c r="I53" s="256"/>
    </row>
    <row r="54" spans="2:9" ht="15">
      <c r="B54" s="239" t="s">
        <v>142</v>
      </c>
      <c r="C54" s="84"/>
      <c r="D54" s="97">
        <v>11238</v>
      </c>
      <c r="E54" s="98">
        <v>16975.762</v>
      </c>
      <c r="F54" s="98">
        <v>19960.063</v>
      </c>
      <c r="G54" s="98">
        <v>18971.906000000003</v>
      </c>
      <c r="H54" s="98">
        <v>18761</v>
      </c>
      <c r="I54" s="258">
        <v>16858</v>
      </c>
    </row>
    <row r="55" spans="2:9" ht="15">
      <c r="B55" s="241"/>
      <c r="C55" s="114" t="s">
        <v>143</v>
      </c>
      <c r="D55" s="98">
        <v>8091</v>
      </c>
      <c r="E55" s="98">
        <v>14283.641</v>
      </c>
      <c r="F55" s="98">
        <v>17492.319</v>
      </c>
      <c r="G55" s="98">
        <v>16755</v>
      </c>
      <c r="H55" s="98">
        <v>16295</v>
      </c>
      <c r="I55" s="258">
        <v>14568</v>
      </c>
    </row>
    <row r="56" spans="2:9" ht="15">
      <c r="B56" s="241"/>
      <c r="C56" s="114" t="s">
        <v>144</v>
      </c>
      <c r="D56" s="259" t="s">
        <v>145</v>
      </c>
      <c r="E56" s="86">
        <v>12.7</v>
      </c>
      <c r="F56" s="86">
        <v>799.465</v>
      </c>
      <c r="G56" s="86">
        <v>738.712</v>
      </c>
      <c r="H56" s="86">
        <v>922</v>
      </c>
      <c r="I56" s="258">
        <v>513</v>
      </c>
    </row>
    <row r="57" spans="2:9" ht="15">
      <c r="B57" s="241"/>
      <c r="C57" s="99" t="s">
        <v>146</v>
      </c>
      <c r="D57" s="86">
        <v>37</v>
      </c>
      <c r="E57" s="86">
        <v>38.826</v>
      </c>
      <c r="F57" s="86">
        <v>660.352</v>
      </c>
      <c r="G57" s="86">
        <v>649.072</v>
      </c>
      <c r="H57" s="86">
        <v>865</v>
      </c>
      <c r="I57" s="258">
        <v>1030</v>
      </c>
    </row>
    <row r="58" spans="2:9" ht="15">
      <c r="B58" s="241"/>
      <c r="C58" s="99" t="s">
        <v>147</v>
      </c>
      <c r="D58" s="86">
        <v>228</v>
      </c>
      <c r="E58" s="86">
        <v>492.772</v>
      </c>
      <c r="F58" s="86">
        <v>314.078</v>
      </c>
      <c r="G58" s="86">
        <v>51.825</v>
      </c>
      <c r="H58" s="86">
        <v>19</v>
      </c>
      <c r="I58" s="258">
        <v>2</v>
      </c>
    </row>
    <row r="59" spans="2:9" ht="15">
      <c r="B59" s="241"/>
      <c r="C59" s="114" t="s">
        <v>148</v>
      </c>
      <c r="D59" s="86">
        <v>525</v>
      </c>
      <c r="E59" s="86">
        <v>343.528</v>
      </c>
      <c r="F59" s="86">
        <v>209.465</v>
      </c>
      <c r="G59" s="86">
        <v>214.162</v>
      </c>
      <c r="H59" s="86">
        <v>205</v>
      </c>
      <c r="I59" s="258">
        <v>191</v>
      </c>
    </row>
    <row r="60" spans="2:9" ht="15">
      <c r="B60" s="241"/>
      <c r="C60" s="114" t="s">
        <v>149</v>
      </c>
      <c r="D60" s="86">
        <v>39.516000000000005</v>
      </c>
      <c r="E60" s="86">
        <v>27.278</v>
      </c>
      <c r="F60" s="86">
        <v>108.256</v>
      </c>
      <c r="G60" s="86">
        <v>0</v>
      </c>
      <c r="H60" s="86">
        <v>0</v>
      </c>
      <c r="I60" s="242">
        <v>0</v>
      </c>
    </row>
    <row r="61" spans="2:9" ht="15">
      <c r="B61" s="244"/>
      <c r="C61" s="87" t="s">
        <v>150</v>
      </c>
      <c r="D61" s="101">
        <v>1024</v>
      </c>
      <c r="E61" s="101">
        <v>1193.104</v>
      </c>
      <c r="F61" s="101">
        <v>98.385</v>
      </c>
      <c r="G61" s="101">
        <v>34.132000000000005</v>
      </c>
      <c r="H61" s="101">
        <v>0</v>
      </c>
      <c r="I61" s="245">
        <v>0</v>
      </c>
    </row>
    <row r="62" spans="2:9" ht="15">
      <c r="B62" s="241" t="s">
        <v>151</v>
      </c>
      <c r="C62" s="102"/>
      <c r="D62" s="98">
        <v>19203</v>
      </c>
      <c r="E62" s="98">
        <v>15802.362</v>
      </c>
      <c r="F62" s="98">
        <v>14988.775000000001</v>
      </c>
      <c r="G62" s="98">
        <v>16894</v>
      </c>
      <c r="H62" s="98">
        <v>13813</v>
      </c>
      <c r="I62" s="258">
        <v>10717</v>
      </c>
    </row>
    <row r="63" spans="2:9" ht="15">
      <c r="B63" s="260"/>
      <c r="C63" s="114" t="s">
        <v>143</v>
      </c>
      <c r="D63" s="75">
        <v>16409</v>
      </c>
      <c r="E63" s="75">
        <v>14262.751</v>
      </c>
      <c r="F63" s="75">
        <v>13670.869</v>
      </c>
      <c r="G63" s="75">
        <v>11140</v>
      </c>
      <c r="H63" s="75">
        <v>12514</v>
      </c>
      <c r="I63" s="258">
        <v>9707</v>
      </c>
    </row>
    <row r="64" spans="2:9" ht="15">
      <c r="B64" s="260"/>
      <c r="C64" s="114" t="s">
        <v>152</v>
      </c>
      <c r="D64" s="75">
        <v>965</v>
      </c>
      <c r="E64" s="75">
        <v>602.621</v>
      </c>
      <c r="F64" s="75">
        <v>329.284</v>
      </c>
      <c r="G64" s="75">
        <v>300</v>
      </c>
      <c r="H64" s="75">
        <v>305</v>
      </c>
      <c r="I64" s="258">
        <v>197</v>
      </c>
    </row>
    <row r="65" spans="2:9" ht="15">
      <c r="B65" s="260"/>
      <c r="C65" s="99" t="s">
        <v>153</v>
      </c>
      <c r="D65" s="75">
        <v>78</v>
      </c>
      <c r="E65" s="75">
        <v>127.641</v>
      </c>
      <c r="F65" s="75">
        <v>244.414</v>
      </c>
      <c r="G65" s="75">
        <v>258</v>
      </c>
      <c r="H65" s="75">
        <v>323</v>
      </c>
      <c r="I65" s="258">
        <v>321</v>
      </c>
    </row>
    <row r="66" spans="2:9" ht="15">
      <c r="B66" s="260"/>
      <c r="C66" s="114" t="s">
        <v>154</v>
      </c>
      <c r="D66" s="75">
        <v>269</v>
      </c>
      <c r="E66" s="75">
        <v>96.014</v>
      </c>
      <c r="F66" s="75">
        <v>118.011</v>
      </c>
      <c r="G66" s="75">
        <v>105</v>
      </c>
      <c r="H66" s="75">
        <v>136</v>
      </c>
      <c r="I66" s="258">
        <v>101</v>
      </c>
    </row>
    <row r="67" spans="2:9" ht="15">
      <c r="B67" s="260"/>
      <c r="C67" s="114" t="s">
        <v>155</v>
      </c>
      <c r="D67" s="75">
        <v>49.211</v>
      </c>
      <c r="E67" s="75">
        <v>104.581</v>
      </c>
      <c r="F67" s="75">
        <v>102.357</v>
      </c>
      <c r="G67" s="75">
        <v>0</v>
      </c>
      <c r="H67" s="75">
        <v>0</v>
      </c>
      <c r="I67" s="261">
        <v>0</v>
      </c>
    </row>
    <row r="68" spans="2:9" ht="15">
      <c r="B68" s="260"/>
      <c r="C68" s="99" t="s">
        <v>156</v>
      </c>
      <c r="D68" s="75">
        <v>41.964</v>
      </c>
      <c r="E68" s="75">
        <v>35.787</v>
      </c>
      <c r="F68" s="75">
        <v>101.388</v>
      </c>
      <c r="G68" s="75">
        <v>0</v>
      </c>
      <c r="H68" s="75">
        <v>0</v>
      </c>
      <c r="I68" s="261">
        <v>0</v>
      </c>
    </row>
    <row r="69" spans="2:9" ht="15">
      <c r="B69" s="262"/>
      <c r="C69" s="103" t="s">
        <v>157</v>
      </c>
      <c r="D69" s="104">
        <v>187</v>
      </c>
      <c r="E69" s="104">
        <v>157.463</v>
      </c>
      <c r="F69" s="104">
        <v>58.295</v>
      </c>
      <c r="G69" s="104">
        <v>58</v>
      </c>
      <c r="H69" s="104">
        <v>51</v>
      </c>
      <c r="I69" s="245">
        <v>36</v>
      </c>
    </row>
    <row r="70" spans="2:9" ht="15">
      <c r="B70" s="241" t="s">
        <v>158</v>
      </c>
      <c r="C70" s="102"/>
      <c r="D70" s="98">
        <v>65127</v>
      </c>
      <c r="E70" s="98">
        <v>77399.03400000001</v>
      </c>
      <c r="F70" s="98">
        <v>51635.843</v>
      </c>
      <c r="G70" s="98">
        <v>52384</v>
      </c>
      <c r="H70" s="98">
        <v>40502</v>
      </c>
      <c r="I70" s="263">
        <v>36409</v>
      </c>
    </row>
    <row r="71" spans="2:9" ht="15">
      <c r="B71" s="260"/>
      <c r="C71" s="114" t="s">
        <v>143</v>
      </c>
      <c r="D71" s="75">
        <v>56293</v>
      </c>
      <c r="E71" s="75">
        <v>73242.741</v>
      </c>
      <c r="F71" s="75">
        <v>49716.936</v>
      </c>
      <c r="G71" s="75">
        <v>50619</v>
      </c>
      <c r="H71" s="75">
        <v>38988</v>
      </c>
      <c r="I71" s="261">
        <v>35170</v>
      </c>
    </row>
    <row r="72" spans="2:9" ht="15">
      <c r="B72" s="260"/>
      <c r="C72" s="114" t="s">
        <v>152</v>
      </c>
      <c r="D72" s="75">
        <v>3125</v>
      </c>
      <c r="E72" s="75">
        <v>1541.286</v>
      </c>
      <c r="F72" s="75">
        <v>702.512</v>
      </c>
      <c r="G72" s="75">
        <v>619</v>
      </c>
      <c r="H72" s="75">
        <v>513</v>
      </c>
      <c r="I72" s="261">
        <v>397</v>
      </c>
    </row>
    <row r="73" spans="2:9" ht="15">
      <c r="B73" s="260"/>
      <c r="C73" s="99" t="s">
        <v>153</v>
      </c>
      <c r="D73" s="75">
        <v>134.352</v>
      </c>
      <c r="E73" s="75">
        <v>656.74</v>
      </c>
      <c r="F73" s="75">
        <v>235.214</v>
      </c>
      <c r="G73" s="75">
        <v>223</v>
      </c>
      <c r="H73" s="75">
        <v>198</v>
      </c>
      <c r="I73" s="261">
        <v>155</v>
      </c>
    </row>
    <row r="74" spans="2:9" ht="15">
      <c r="B74" s="260"/>
      <c r="C74" s="99" t="s">
        <v>159</v>
      </c>
      <c r="D74" s="75">
        <v>1377</v>
      </c>
      <c r="E74" s="75">
        <v>400.029</v>
      </c>
      <c r="F74" s="75">
        <v>226.805</v>
      </c>
      <c r="G74" s="75">
        <v>0</v>
      </c>
      <c r="H74" s="75">
        <v>0</v>
      </c>
      <c r="I74" s="261">
        <v>0</v>
      </c>
    </row>
    <row r="75" spans="2:9" ht="15">
      <c r="B75" s="260"/>
      <c r="C75" s="99" t="s">
        <v>160</v>
      </c>
      <c r="D75" s="75">
        <v>828</v>
      </c>
      <c r="E75" s="75">
        <v>315.46</v>
      </c>
      <c r="F75" s="75">
        <v>150.707</v>
      </c>
      <c r="G75" s="75">
        <v>133</v>
      </c>
      <c r="H75" s="75">
        <v>106</v>
      </c>
      <c r="I75" s="261">
        <v>111</v>
      </c>
    </row>
    <row r="76" spans="2:9" ht="15">
      <c r="B76" s="260"/>
      <c r="C76" s="99" t="s">
        <v>161</v>
      </c>
      <c r="D76" s="75">
        <v>489.768</v>
      </c>
      <c r="E76" s="75">
        <v>99.784</v>
      </c>
      <c r="F76" s="75">
        <v>118.88</v>
      </c>
      <c r="G76" s="75">
        <v>0</v>
      </c>
      <c r="H76" s="75">
        <v>0</v>
      </c>
      <c r="I76" s="261">
        <v>0</v>
      </c>
    </row>
    <row r="77" spans="2:9" ht="15">
      <c r="B77" s="264"/>
      <c r="C77" s="103" t="s">
        <v>157</v>
      </c>
      <c r="D77" s="104">
        <v>290</v>
      </c>
      <c r="E77" s="104">
        <v>157.234</v>
      </c>
      <c r="F77" s="104">
        <v>61.637</v>
      </c>
      <c r="G77" s="104">
        <v>62</v>
      </c>
      <c r="H77" s="104">
        <v>45</v>
      </c>
      <c r="I77" s="246">
        <v>27</v>
      </c>
    </row>
    <row r="78" spans="2:9" ht="15">
      <c r="B78" s="241" t="s">
        <v>138</v>
      </c>
      <c r="C78" s="106"/>
      <c r="D78" s="98">
        <v>2684</v>
      </c>
      <c r="E78" s="98">
        <v>1307</v>
      </c>
      <c r="F78" s="98">
        <v>904</v>
      </c>
      <c r="G78" s="98">
        <v>873</v>
      </c>
      <c r="H78" s="98">
        <v>772</v>
      </c>
      <c r="I78" s="261">
        <v>590</v>
      </c>
    </row>
    <row r="79" spans="2:9" ht="15">
      <c r="B79" s="260"/>
      <c r="C79" s="114" t="s">
        <v>143</v>
      </c>
      <c r="D79" s="75">
        <v>1148</v>
      </c>
      <c r="E79" s="75">
        <v>301.089</v>
      </c>
      <c r="F79" s="75">
        <v>269.743</v>
      </c>
      <c r="G79" s="75">
        <v>247</v>
      </c>
      <c r="H79" s="75">
        <v>268</v>
      </c>
      <c r="I79" s="261">
        <v>160</v>
      </c>
    </row>
    <row r="80" spans="2:9" ht="15">
      <c r="B80" s="260"/>
      <c r="C80" s="114" t="s">
        <v>162</v>
      </c>
      <c r="D80" s="75">
        <v>430</v>
      </c>
      <c r="E80" s="75">
        <v>338.157</v>
      </c>
      <c r="F80" s="75">
        <v>178.592</v>
      </c>
      <c r="G80" s="75">
        <v>128</v>
      </c>
      <c r="H80" s="75">
        <v>97</v>
      </c>
      <c r="I80" s="261">
        <v>81</v>
      </c>
    </row>
    <row r="81" spans="2:9" ht="15">
      <c r="B81" s="260"/>
      <c r="C81" s="99" t="s">
        <v>156</v>
      </c>
      <c r="D81" s="75">
        <v>23.648</v>
      </c>
      <c r="E81" s="75">
        <v>37.209</v>
      </c>
      <c r="F81" s="75">
        <v>97.774</v>
      </c>
      <c r="G81" s="75">
        <v>0</v>
      </c>
      <c r="H81" s="75">
        <v>0</v>
      </c>
      <c r="I81" s="261">
        <v>0</v>
      </c>
    </row>
    <row r="82" spans="2:9" ht="15">
      <c r="B82" s="260"/>
      <c r="C82" s="99" t="s">
        <v>163</v>
      </c>
      <c r="D82" s="75">
        <v>217</v>
      </c>
      <c r="E82" s="75">
        <v>130.669</v>
      </c>
      <c r="F82" s="75">
        <v>86.715</v>
      </c>
      <c r="G82" s="75">
        <v>0</v>
      </c>
      <c r="H82" s="75">
        <v>0</v>
      </c>
      <c r="I82" s="261">
        <v>0</v>
      </c>
    </row>
    <row r="83" spans="2:9" ht="15">
      <c r="B83" s="264"/>
      <c r="C83" s="103" t="s">
        <v>164</v>
      </c>
      <c r="D83" s="104">
        <v>91</v>
      </c>
      <c r="E83" s="104">
        <v>129.15</v>
      </c>
      <c r="F83" s="104">
        <v>84.847</v>
      </c>
      <c r="G83" s="104">
        <v>0</v>
      </c>
      <c r="H83" s="104">
        <v>0</v>
      </c>
      <c r="I83" s="246">
        <v>0</v>
      </c>
    </row>
    <row r="84" spans="2:9" ht="15">
      <c r="B84" s="241" t="s">
        <v>139</v>
      </c>
      <c r="C84" s="106"/>
      <c r="D84" s="98">
        <v>646</v>
      </c>
      <c r="E84" s="98">
        <v>196.854</v>
      </c>
      <c r="F84" s="98">
        <v>162.882</v>
      </c>
      <c r="G84" s="98">
        <v>270.143</v>
      </c>
      <c r="H84" s="98">
        <v>256</v>
      </c>
      <c r="I84" s="265">
        <v>227</v>
      </c>
    </row>
    <row r="85" spans="2:9" ht="15">
      <c r="B85" s="266"/>
      <c r="C85" s="99" t="s">
        <v>143</v>
      </c>
      <c r="D85" s="75">
        <v>48</v>
      </c>
      <c r="E85" s="75">
        <v>8.547</v>
      </c>
      <c r="F85" s="98">
        <v>71.665</v>
      </c>
      <c r="G85" s="105"/>
      <c r="H85" s="105"/>
      <c r="I85" s="267"/>
    </row>
    <row r="86" spans="2:9" ht="15">
      <c r="B86" s="260"/>
      <c r="C86" s="99" t="s">
        <v>160</v>
      </c>
      <c r="D86" s="75">
        <v>180</v>
      </c>
      <c r="E86" s="75">
        <v>80.624</v>
      </c>
      <c r="F86" s="98">
        <v>23.798</v>
      </c>
      <c r="G86" s="105"/>
      <c r="H86" s="105"/>
      <c r="I86" s="267"/>
    </row>
    <row r="87" spans="2:9" ht="15">
      <c r="B87" s="260"/>
      <c r="C87" s="114" t="s">
        <v>165</v>
      </c>
      <c r="D87" s="75">
        <v>115.65</v>
      </c>
      <c r="E87" s="75">
        <v>24.19</v>
      </c>
      <c r="F87" s="98">
        <v>21.8</v>
      </c>
      <c r="G87" s="105"/>
      <c r="H87" s="107"/>
      <c r="I87" s="267"/>
    </row>
    <row r="88" spans="2:9" ht="15">
      <c r="B88" s="260"/>
      <c r="C88" s="114" t="s">
        <v>166</v>
      </c>
      <c r="D88" s="65" t="s">
        <v>56</v>
      </c>
      <c r="E88" s="75">
        <v>7.522</v>
      </c>
      <c r="F88" s="98">
        <v>5</v>
      </c>
      <c r="G88" s="105"/>
      <c r="H88" s="107"/>
      <c r="I88" s="267"/>
    </row>
    <row r="89" spans="2:9" ht="15.75" thickBot="1">
      <c r="B89" s="268"/>
      <c r="C89" s="269" t="s">
        <v>149</v>
      </c>
      <c r="D89" s="270">
        <v>25.723</v>
      </c>
      <c r="E89" s="270">
        <v>10.051</v>
      </c>
      <c r="F89" s="254">
        <v>4.796</v>
      </c>
      <c r="G89" s="271"/>
      <c r="H89" s="271"/>
      <c r="I89" s="272"/>
    </row>
    <row r="90" spans="2:9" ht="15">
      <c r="B90" s="50" t="s">
        <v>109</v>
      </c>
      <c r="C90" s="100"/>
      <c r="D90" s="66"/>
      <c r="E90" s="67"/>
      <c r="F90" s="67"/>
      <c r="G90" s="67"/>
      <c r="H90" s="67"/>
      <c r="I90" s="67"/>
    </row>
    <row r="91" spans="2:9" ht="15">
      <c r="B91" s="45"/>
      <c r="C91" s="100"/>
      <c r="D91" s="66"/>
      <c r="E91" s="66"/>
      <c r="F91" s="67"/>
      <c r="G91" s="67"/>
      <c r="H91" s="67"/>
      <c r="I91" s="67"/>
    </row>
    <row r="92" spans="2:9" ht="15">
      <c r="B92" s="45"/>
      <c r="C92" s="100"/>
      <c r="D92" s="66"/>
      <c r="E92" s="66"/>
      <c r="F92" s="67"/>
      <c r="G92" s="67"/>
      <c r="H92" s="67"/>
      <c r="I92" s="67"/>
    </row>
    <row r="93" spans="2:9" ht="15">
      <c r="B93" s="45"/>
      <c r="C93" s="100"/>
      <c r="D93" s="66"/>
      <c r="E93" s="66"/>
      <c r="F93" s="67"/>
      <c r="G93" s="67"/>
      <c r="H93" s="67"/>
      <c r="I93" s="67"/>
    </row>
    <row r="94" spans="2:9" ht="15">
      <c r="B94" s="45"/>
      <c r="C94" s="100"/>
      <c r="D94" s="66"/>
      <c r="E94" s="66"/>
      <c r="F94" s="67"/>
      <c r="G94" s="67"/>
      <c r="H94" s="67"/>
      <c r="I94" s="67"/>
    </row>
    <row r="95" spans="2:9" ht="15">
      <c r="B95" s="45"/>
      <c r="C95" s="100"/>
      <c r="D95" s="66"/>
      <c r="E95" s="66"/>
      <c r="F95" s="67"/>
      <c r="G95" s="67"/>
      <c r="H95" s="67"/>
      <c r="I95" s="67"/>
    </row>
    <row r="96" spans="2:9" ht="28.5">
      <c r="B96" s="61"/>
      <c r="C96" s="81"/>
      <c r="D96" s="62"/>
      <c r="E96" s="62"/>
      <c r="F96" s="62"/>
      <c r="G96" s="62"/>
      <c r="H96" s="62"/>
      <c r="I96" s="62"/>
    </row>
    <row r="97" spans="2:9" ht="18">
      <c r="B97" s="108"/>
      <c r="C97" s="83"/>
      <c r="D97" s="109"/>
      <c r="E97" s="109"/>
      <c r="F97" s="109"/>
      <c r="G97" s="109"/>
      <c r="H97" s="109"/>
      <c r="I97" s="109"/>
    </row>
    <row r="98" spans="2:9" ht="15">
      <c r="B98" s="31"/>
      <c r="C98" s="83"/>
      <c r="D98" s="110"/>
      <c r="E98" s="110"/>
      <c r="F98" s="110"/>
      <c r="G98" s="110"/>
      <c r="H98" s="111"/>
      <c r="I98" s="111"/>
    </row>
    <row r="99" spans="2:9" ht="15">
      <c r="B99" s="31"/>
      <c r="C99" s="83"/>
      <c r="D99" s="31"/>
      <c r="E99" s="31"/>
      <c r="F99" s="31"/>
      <c r="G99" s="31"/>
      <c r="H99" s="31"/>
      <c r="I99" s="30"/>
    </row>
    <row r="100" spans="2:9" ht="15">
      <c r="B100" s="31"/>
      <c r="C100" s="83"/>
      <c r="D100" s="112"/>
      <c r="E100" s="112"/>
      <c r="F100" s="111"/>
      <c r="G100" s="111"/>
      <c r="H100" s="111"/>
      <c r="I100" s="113"/>
    </row>
    <row r="101" spans="2:9" ht="15">
      <c r="B101" s="89"/>
      <c r="C101" s="106"/>
      <c r="D101" s="86"/>
      <c r="E101" s="86"/>
      <c r="F101" s="86"/>
      <c r="G101" s="86"/>
      <c r="H101" s="86"/>
      <c r="I101" s="113"/>
    </row>
    <row r="102" spans="2:9" ht="15">
      <c r="B102" s="89"/>
      <c r="C102" s="114"/>
      <c r="D102" s="86"/>
      <c r="E102" s="86"/>
      <c r="F102" s="86"/>
      <c r="G102" s="86"/>
      <c r="H102" s="86"/>
      <c r="I102" s="113"/>
    </row>
    <row r="103" spans="2:9" ht="15">
      <c r="B103" s="89"/>
      <c r="C103" s="114"/>
      <c r="D103" s="86"/>
      <c r="E103" s="86"/>
      <c r="F103" s="86"/>
      <c r="G103" s="86"/>
      <c r="H103" s="86"/>
      <c r="I103" s="113"/>
    </row>
    <row r="104" spans="2:9" ht="15">
      <c r="B104" s="89"/>
      <c r="C104" s="114"/>
      <c r="D104" s="98"/>
      <c r="E104" s="86"/>
      <c r="F104" s="86"/>
      <c r="G104" s="86"/>
      <c r="H104" s="86"/>
      <c r="I104" s="113"/>
    </row>
    <row r="105" spans="2:9" ht="15">
      <c r="B105" s="89"/>
      <c r="C105" s="114"/>
      <c r="D105" s="86"/>
      <c r="E105" s="86"/>
      <c r="F105" s="86"/>
      <c r="G105" s="86"/>
      <c r="H105" s="86"/>
      <c r="I105" s="113"/>
    </row>
    <row r="106" spans="2:9" ht="15">
      <c r="B106" s="89"/>
      <c r="C106" s="99"/>
      <c r="D106" s="86"/>
      <c r="E106" s="86"/>
      <c r="F106" s="86"/>
      <c r="G106" s="86"/>
      <c r="H106" s="86"/>
      <c r="I106" s="113"/>
    </row>
    <row r="107" spans="2:9" ht="15">
      <c r="B107" s="89"/>
      <c r="C107" s="102"/>
      <c r="D107" s="98"/>
      <c r="E107" s="98"/>
      <c r="F107" s="98"/>
      <c r="G107" s="98"/>
      <c r="H107" s="98"/>
      <c r="I107" s="113"/>
    </row>
    <row r="108" spans="2:9" ht="15">
      <c r="B108" s="46"/>
      <c r="C108" s="114"/>
      <c r="D108" s="75"/>
      <c r="E108" s="75"/>
      <c r="F108" s="75"/>
      <c r="G108" s="75"/>
      <c r="H108" s="75"/>
      <c r="I108" s="113"/>
    </row>
    <row r="109" spans="2:9" ht="15">
      <c r="B109" s="46"/>
      <c r="C109" s="114"/>
      <c r="D109" s="75"/>
      <c r="E109" s="75"/>
      <c r="F109" s="75"/>
      <c r="G109" s="75"/>
      <c r="H109" s="75"/>
      <c r="I109" s="113"/>
    </row>
    <row r="110" spans="2:9" ht="15">
      <c r="B110" s="46"/>
      <c r="C110" s="99"/>
      <c r="D110" s="75"/>
      <c r="E110" s="75"/>
      <c r="F110" s="75"/>
      <c r="G110" s="75"/>
      <c r="H110" s="75"/>
      <c r="I110" s="113"/>
    </row>
    <row r="111" spans="2:9" ht="15">
      <c r="B111" s="46"/>
      <c r="C111" s="99"/>
      <c r="D111" s="75"/>
      <c r="E111" s="75"/>
      <c r="F111" s="75"/>
      <c r="G111" s="75"/>
      <c r="H111" s="75"/>
      <c r="I111" s="113"/>
    </row>
    <row r="112" spans="2:9" ht="15">
      <c r="B112" s="46"/>
      <c r="C112" s="99"/>
      <c r="D112" s="75"/>
      <c r="E112" s="75"/>
      <c r="F112" s="75"/>
      <c r="G112" s="75"/>
      <c r="H112" s="75"/>
      <c r="I112" s="113"/>
    </row>
    <row r="113" spans="2:9" ht="15">
      <c r="B113" s="89"/>
      <c r="C113" s="102"/>
      <c r="D113" s="98"/>
      <c r="E113" s="98"/>
      <c r="F113" s="98"/>
      <c r="G113" s="98"/>
      <c r="H113" s="98"/>
      <c r="I113" s="113"/>
    </row>
    <row r="114" spans="2:9" ht="15">
      <c r="B114" s="46"/>
      <c r="C114" s="99"/>
      <c r="D114" s="75"/>
      <c r="E114" s="75"/>
      <c r="F114" s="75"/>
      <c r="G114" s="75"/>
      <c r="H114" s="75"/>
      <c r="I114" s="113"/>
    </row>
    <row r="115" spans="2:9" ht="15">
      <c r="B115" s="46"/>
      <c r="C115" s="114"/>
      <c r="D115" s="75"/>
      <c r="E115" s="75"/>
      <c r="F115" s="75"/>
      <c r="G115" s="75"/>
      <c r="H115" s="75"/>
      <c r="I115" s="113"/>
    </row>
    <row r="116" spans="2:9" ht="15">
      <c r="B116" s="46"/>
      <c r="C116" s="99"/>
      <c r="D116" s="65"/>
      <c r="E116" s="75"/>
      <c r="F116" s="75"/>
      <c r="G116" s="75"/>
      <c r="H116" s="75"/>
      <c r="I116" s="113"/>
    </row>
    <row r="117" spans="2:9" ht="15">
      <c r="B117" s="46"/>
      <c r="C117" s="99"/>
      <c r="D117" s="75"/>
      <c r="E117" s="75"/>
      <c r="F117" s="75"/>
      <c r="G117" s="75"/>
      <c r="H117" s="75"/>
      <c r="I117" s="113"/>
    </row>
    <row r="118" spans="2:9" ht="15">
      <c r="B118" s="46"/>
      <c r="C118" s="114"/>
      <c r="D118" s="75"/>
      <c r="E118" s="75"/>
      <c r="F118" s="75"/>
      <c r="G118" s="75"/>
      <c r="H118" s="75"/>
      <c r="I118" s="113"/>
    </row>
    <row r="119" spans="2:9" ht="15">
      <c r="B119" s="89"/>
      <c r="C119" s="106"/>
      <c r="D119" s="98"/>
      <c r="E119" s="98"/>
      <c r="F119" s="98"/>
      <c r="G119" s="98"/>
      <c r="H119" s="98"/>
      <c r="I119" s="113"/>
    </row>
    <row r="120" spans="2:9" ht="15">
      <c r="B120" s="89"/>
      <c r="C120" s="99"/>
      <c r="D120" s="98"/>
      <c r="E120" s="98"/>
      <c r="F120" s="98"/>
      <c r="G120" s="98"/>
      <c r="H120" s="98"/>
      <c r="I120" s="113"/>
    </row>
    <row r="121" spans="2:9" ht="15">
      <c r="B121" s="46"/>
      <c r="C121" s="114"/>
      <c r="D121" s="75"/>
      <c r="E121" s="75"/>
      <c r="F121" s="75"/>
      <c r="G121" s="75"/>
      <c r="H121" s="75"/>
      <c r="I121" s="113"/>
    </row>
    <row r="122" spans="2:9" ht="15">
      <c r="B122" s="46"/>
      <c r="C122" s="115"/>
      <c r="D122" s="98"/>
      <c r="E122" s="98"/>
      <c r="F122" s="98"/>
      <c r="G122" s="98"/>
      <c r="H122" s="98"/>
      <c r="I122" s="113"/>
    </row>
    <row r="123" spans="2:9" ht="15">
      <c r="B123" s="46"/>
      <c r="C123" s="99"/>
      <c r="D123" s="98"/>
      <c r="E123" s="98"/>
      <c r="F123" s="98"/>
      <c r="G123" s="86"/>
      <c r="H123" s="98"/>
      <c r="I123" s="113"/>
    </row>
    <row r="124" spans="2:9" ht="15">
      <c r="B124" s="116"/>
      <c r="C124" s="99"/>
      <c r="D124" s="98"/>
      <c r="E124" s="98"/>
      <c r="F124" s="98"/>
      <c r="G124" s="86"/>
      <c r="H124" s="98"/>
      <c r="I124" s="113"/>
    </row>
    <row r="125" spans="2:9" ht="15">
      <c r="B125" s="117"/>
      <c r="C125" s="99"/>
      <c r="D125" s="65"/>
      <c r="E125" s="75"/>
      <c r="F125" s="75"/>
      <c r="G125" s="75"/>
      <c r="H125" s="75"/>
      <c r="I125" s="75"/>
    </row>
    <row r="126" spans="2:9" ht="15">
      <c r="B126" s="118"/>
      <c r="C126" s="99"/>
      <c r="D126" s="65"/>
      <c r="E126" s="75"/>
      <c r="F126" s="75"/>
      <c r="G126" s="75"/>
      <c r="H126" s="75"/>
      <c r="I126" s="75"/>
    </row>
    <row r="127" spans="2:9" ht="13.5">
      <c r="B127" s="113"/>
      <c r="C127" s="119"/>
      <c r="D127" s="113"/>
      <c r="E127" s="113"/>
      <c r="F127" s="113"/>
      <c r="G127" s="113"/>
      <c r="H127" s="113"/>
      <c r="I127" s="113"/>
    </row>
    <row r="128" spans="2:9" ht="13.5">
      <c r="B128" s="113"/>
      <c r="C128" s="119"/>
      <c r="D128" s="113"/>
      <c r="E128" s="113"/>
      <c r="F128" s="113"/>
      <c r="G128" s="113"/>
      <c r="H128" s="113"/>
      <c r="I128" s="113"/>
    </row>
    <row r="129" spans="2:9" ht="13.5">
      <c r="B129" s="113"/>
      <c r="C129" s="119"/>
      <c r="D129" s="113"/>
      <c r="E129" s="113"/>
      <c r="F129" s="113"/>
      <c r="G129" s="113"/>
      <c r="H129" s="113"/>
      <c r="I129" s="113"/>
    </row>
    <row r="130" spans="2:9" ht="13.5">
      <c r="B130" s="113"/>
      <c r="C130" s="119"/>
      <c r="D130" s="113"/>
      <c r="E130" s="113"/>
      <c r="F130" s="113"/>
      <c r="G130" s="113"/>
      <c r="H130" s="113"/>
      <c r="I130" s="113"/>
    </row>
    <row r="131" spans="2:9" ht="13.5">
      <c r="B131" s="113"/>
      <c r="C131" s="119"/>
      <c r="D131" s="113"/>
      <c r="E131" s="113"/>
      <c r="F131" s="113"/>
      <c r="G131" s="113"/>
      <c r="H131" s="113"/>
      <c r="I131" s="113"/>
    </row>
    <row r="132" spans="2:9" ht="13.5">
      <c r="B132" s="113"/>
      <c r="C132" s="119"/>
      <c r="D132" s="113"/>
      <c r="E132" s="113"/>
      <c r="F132" s="113"/>
      <c r="G132" s="113"/>
      <c r="H132" s="113"/>
      <c r="I132" s="113"/>
    </row>
    <row r="133" spans="2:9" ht="13.5">
      <c r="B133" s="113"/>
      <c r="C133" s="119"/>
      <c r="D133" s="113"/>
      <c r="E133" s="113"/>
      <c r="F133" s="113"/>
      <c r="G133" s="113"/>
      <c r="H133" s="113"/>
      <c r="I133" s="113"/>
    </row>
    <row r="134" spans="2:9" ht="13.5">
      <c r="B134" s="113"/>
      <c r="C134" s="119"/>
      <c r="D134" s="113"/>
      <c r="E134" s="113"/>
      <c r="F134" s="113"/>
      <c r="G134" s="113"/>
      <c r="H134" s="113"/>
      <c r="I134" s="113"/>
    </row>
    <row r="135" spans="2:9" ht="13.5">
      <c r="B135" s="113"/>
      <c r="C135" s="119"/>
      <c r="D135" s="113"/>
      <c r="E135" s="113"/>
      <c r="F135" s="113"/>
      <c r="G135" s="113"/>
      <c r="H135" s="113"/>
      <c r="I135" s="113"/>
    </row>
    <row r="136" spans="2:9" ht="13.5">
      <c r="B136" s="113"/>
      <c r="C136" s="119"/>
      <c r="D136" s="113"/>
      <c r="E136" s="113"/>
      <c r="F136" s="113"/>
      <c r="G136" s="113"/>
      <c r="H136" s="113"/>
      <c r="I136" s="113"/>
    </row>
    <row r="137" spans="2:9" ht="13.5">
      <c r="B137" s="113"/>
      <c r="C137" s="119"/>
      <c r="D137" s="113"/>
      <c r="E137" s="113"/>
      <c r="F137" s="113"/>
      <c r="G137" s="113"/>
      <c r="H137" s="113"/>
      <c r="I137" s="113"/>
    </row>
    <row r="138" spans="2:9" ht="13.5">
      <c r="B138" s="113"/>
      <c r="C138" s="119"/>
      <c r="D138" s="113"/>
      <c r="E138" s="113"/>
      <c r="F138" s="113"/>
      <c r="G138" s="113"/>
      <c r="H138" s="113"/>
      <c r="I138" s="113"/>
    </row>
    <row r="139" spans="2:9" ht="13.5">
      <c r="B139" s="113"/>
      <c r="C139" s="119"/>
      <c r="D139" s="113"/>
      <c r="E139" s="113"/>
      <c r="F139" s="113"/>
      <c r="G139" s="113"/>
      <c r="H139" s="113"/>
      <c r="I139" s="113"/>
    </row>
    <row r="140" spans="2:9" ht="13.5">
      <c r="B140" s="113"/>
      <c r="C140" s="119"/>
      <c r="D140" s="113"/>
      <c r="E140" s="113"/>
      <c r="F140" s="113"/>
      <c r="G140" s="113"/>
      <c r="H140" s="113"/>
      <c r="I140" s="113"/>
    </row>
    <row r="141" spans="2:9" ht="13.5">
      <c r="B141" s="113"/>
      <c r="C141" s="119"/>
      <c r="D141" s="113"/>
      <c r="E141" s="113"/>
      <c r="F141" s="113"/>
      <c r="G141" s="113"/>
      <c r="H141" s="113"/>
      <c r="I141" s="113"/>
    </row>
    <row r="142" spans="2:9" ht="13.5">
      <c r="B142" s="113"/>
      <c r="C142" s="119"/>
      <c r="D142" s="113"/>
      <c r="E142" s="113"/>
      <c r="F142" s="113"/>
      <c r="G142" s="113"/>
      <c r="H142" s="113"/>
      <c r="I142" s="113"/>
    </row>
    <row r="143" spans="2:9" ht="13.5">
      <c r="B143" s="113"/>
      <c r="C143" s="119"/>
      <c r="D143" s="113"/>
      <c r="E143" s="113"/>
      <c r="F143" s="113"/>
      <c r="G143" s="113"/>
      <c r="H143" s="113"/>
      <c r="I143" s="113"/>
    </row>
    <row r="144" spans="2:9" ht="13.5">
      <c r="B144" s="113"/>
      <c r="C144" s="119"/>
      <c r="D144" s="113"/>
      <c r="E144" s="113"/>
      <c r="F144" s="113"/>
      <c r="G144" s="113"/>
      <c r="H144" s="113"/>
      <c r="I144" s="113"/>
    </row>
    <row r="145" spans="2:9" ht="13.5">
      <c r="B145" s="113"/>
      <c r="C145" s="119"/>
      <c r="D145" s="113"/>
      <c r="E145" s="113"/>
      <c r="F145" s="113"/>
      <c r="G145" s="113"/>
      <c r="H145" s="113"/>
      <c r="I145" s="113"/>
    </row>
    <row r="146" spans="2:9" ht="13.5">
      <c r="B146" s="113"/>
      <c r="C146" s="119"/>
      <c r="D146" s="113"/>
      <c r="E146" s="113"/>
      <c r="F146" s="113"/>
      <c r="G146" s="113"/>
      <c r="H146" s="113"/>
      <c r="I146" s="113"/>
    </row>
    <row r="147" spans="2:9" ht="13.5">
      <c r="B147" s="113"/>
      <c r="C147" s="119"/>
      <c r="D147" s="113"/>
      <c r="E147" s="113"/>
      <c r="F147" s="113"/>
      <c r="G147" s="113"/>
      <c r="H147" s="113"/>
      <c r="I147" s="113"/>
    </row>
    <row r="148" spans="2:9" ht="13.5">
      <c r="B148" s="113"/>
      <c r="C148" s="119"/>
      <c r="D148" s="113"/>
      <c r="E148" s="113"/>
      <c r="F148" s="113"/>
      <c r="G148" s="113"/>
      <c r="H148" s="113"/>
      <c r="I148" s="113"/>
    </row>
    <row r="149" spans="2:9" ht="13.5">
      <c r="B149" s="113"/>
      <c r="C149" s="119"/>
      <c r="D149" s="113"/>
      <c r="E149" s="113"/>
      <c r="F149" s="113"/>
      <c r="G149" s="113"/>
      <c r="H149" s="113"/>
      <c r="I149" s="113"/>
    </row>
    <row r="150" spans="2:9" ht="13.5">
      <c r="B150" s="113"/>
      <c r="C150" s="119"/>
      <c r="D150" s="113"/>
      <c r="E150" s="113"/>
      <c r="F150" s="113"/>
      <c r="G150" s="113"/>
      <c r="H150" s="113"/>
      <c r="I150" s="113"/>
    </row>
    <row r="151" spans="2:9" ht="13.5">
      <c r="B151" s="113"/>
      <c r="C151" s="119"/>
      <c r="D151" s="113"/>
      <c r="E151" s="113"/>
      <c r="F151" s="113"/>
      <c r="G151" s="113"/>
      <c r="H151" s="113"/>
      <c r="I151" s="113"/>
    </row>
    <row r="152" spans="2:9" ht="13.5">
      <c r="B152" s="113"/>
      <c r="C152" s="119"/>
      <c r="D152" s="113"/>
      <c r="E152" s="113"/>
      <c r="F152" s="113"/>
      <c r="G152" s="113"/>
      <c r="H152" s="113"/>
      <c r="I152" s="113"/>
    </row>
    <row r="153" spans="2:9" ht="13.5">
      <c r="B153" s="113"/>
      <c r="C153" s="119"/>
      <c r="D153" s="113"/>
      <c r="E153" s="113"/>
      <c r="F153" s="113"/>
      <c r="G153" s="113"/>
      <c r="H153" s="113"/>
      <c r="I153" s="113"/>
    </row>
    <row r="154" spans="2:9" ht="13.5">
      <c r="B154" s="113"/>
      <c r="C154" s="119"/>
      <c r="D154" s="113"/>
      <c r="E154" s="113"/>
      <c r="F154" s="113"/>
      <c r="G154" s="113"/>
      <c r="H154" s="113"/>
      <c r="I154" s="113"/>
    </row>
    <row r="155" spans="2:9" ht="13.5">
      <c r="B155" s="113"/>
      <c r="C155" s="119"/>
      <c r="D155" s="113"/>
      <c r="E155" s="113"/>
      <c r="F155" s="113"/>
      <c r="G155" s="113"/>
      <c r="H155" s="113"/>
      <c r="I155" s="113"/>
    </row>
    <row r="156" spans="2:9" ht="13.5">
      <c r="B156" s="113"/>
      <c r="C156" s="119"/>
      <c r="D156" s="113"/>
      <c r="E156" s="113"/>
      <c r="F156" s="113"/>
      <c r="G156" s="113"/>
      <c r="H156" s="113"/>
      <c r="I156" s="113"/>
    </row>
    <row r="157" spans="2:9" ht="13.5">
      <c r="B157" s="113"/>
      <c r="C157" s="119"/>
      <c r="D157" s="113"/>
      <c r="E157" s="113"/>
      <c r="F157" s="113"/>
      <c r="G157" s="113"/>
      <c r="H157" s="113"/>
      <c r="I157" s="113"/>
    </row>
    <row r="158" spans="2:9" ht="13.5">
      <c r="B158" s="120"/>
      <c r="C158" s="121"/>
      <c r="D158" s="120"/>
      <c r="E158" s="120"/>
      <c r="F158" s="120"/>
      <c r="G158" s="120"/>
      <c r="H158" s="120"/>
      <c r="I158" s="120"/>
    </row>
    <row r="159" spans="2:9" ht="13.5">
      <c r="B159" s="120"/>
      <c r="C159" s="121"/>
      <c r="D159" s="120"/>
      <c r="E159" s="120"/>
      <c r="F159" s="120"/>
      <c r="G159" s="120"/>
      <c r="H159" s="120"/>
      <c r="I159" s="120"/>
    </row>
    <row r="160" spans="2:9" ht="13.5">
      <c r="B160" s="120"/>
      <c r="C160" s="121"/>
      <c r="D160" s="120"/>
      <c r="E160" s="120"/>
      <c r="F160" s="120"/>
      <c r="G160" s="120"/>
      <c r="H160" s="120"/>
      <c r="I160" s="120"/>
    </row>
    <row r="161" spans="2:9" ht="13.5">
      <c r="B161" s="120"/>
      <c r="C161" s="121"/>
      <c r="D161" s="120"/>
      <c r="E161" s="120"/>
      <c r="F161" s="120"/>
      <c r="G161" s="120"/>
      <c r="H161" s="120"/>
      <c r="I161" s="120"/>
    </row>
    <row r="162" spans="2:9" ht="13.5">
      <c r="B162" s="120"/>
      <c r="C162" s="121"/>
      <c r="D162" s="120"/>
      <c r="E162" s="120"/>
      <c r="F162" s="120"/>
      <c r="G162" s="120"/>
      <c r="H162" s="120"/>
      <c r="I162" s="120"/>
    </row>
    <row r="163" spans="2:9" ht="13.5">
      <c r="B163" s="120"/>
      <c r="C163" s="121"/>
      <c r="D163" s="120"/>
      <c r="E163" s="120"/>
      <c r="F163" s="120"/>
      <c r="G163" s="120"/>
      <c r="H163" s="120"/>
      <c r="I163" s="120"/>
    </row>
    <row r="164" spans="2:9" ht="13.5">
      <c r="B164" s="120"/>
      <c r="C164" s="121"/>
      <c r="D164" s="120"/>
      <c r="E164" s="120"/>
      <c r="F164" s="120"/>
      <c r="G164" s="120"/>
      <c r="H164" s="120"/>
      <c r="I164" s="120"/>
    </row>
    <row r="165" spans="2:9" ht="13.5">
      <c r="B165" s="120"/>
      <c r="C165" s="121"/>
      <c r="D165" s="120"/>
      <c r="E165" s="120"/>
      <c r="F165" s="120"/>
      <c r="G165" s="120"/>
      <c r="H165" s="120"/>
      <c r="I165" s="120"/>
    </row>
    <row r="166" spans="2:9" ht="13.5">
      <c r="B166" s="120"/>
      <c r="C166" s="121"/>
      <c r="D166" s="120"/>
      <c r="E166" s="120"/>
      <c r="F166" s="120"/>
      <c r="G166" s="120"/>
      <c r="H166" s="120"/>
      <c r="I166" s="120"/>
    </row>
    <row r="167" spans="2:9" ht="13.5">
      <c r="B167" s="120"/>
      <c r="C167" s="121"/>
      <c r="D167" s="120"/>
      <c r="E167" s="120"/>
      <c r="F167" s="120"/>
      <c r="G167" s="120"/>
      <c r="H167" s="120"/>
      <c r="I167" s="120"/>
    </row>
    <row r="168" spans="2:9" ht="13.5">
      <c r="B168" s="120"/>
      <c r="C168" s="121"/>
      <c r="D168" s="120"/>
      <c r="E168" s="120"/>
      <c r="F168" s="120"/>
      <c r="G168" s="120"/>
      <c r="H168" s="120"/>
      <c r="I168" s="120"/>
    </row>
    <row r="169" spans="2:9" ht="13.5">
      <c r="B169" s="120"/>
      <c r="C169" s="121"/>
      <c r="D169" s="120"/>
      <c r="E169" s="120"/>
      <c r="F169" s="120"/>
      <c r="G169" s="120"/>
      <c r="H169" s="120"/>
      <c r="I169" s="120"/>
    </row>
    <row r="170" spans="2:9" ht="13.5">
      <c r="B170" s="120"/>
      <c r="C170" s="121"/>
      <c r="D170" s="120"/>
      <c r="E170" s="120"/>
      <c r="F170" s="120"/>
      <c r="G170" s="120"/>
      <c r="H170" s="120"/>
      <c r="I170" s="120"/>
    </row>
    <row r="171" spans="2:9" ht="13.5">
      <c r="B171" s="120"/>
      <c r="C171" s="121"/>
      <c r="D171" s="120"/>
      <c r="E171" s="120"/>
      <c r="F171" s="120"/>
      <c r="G171" s="120"/>
      <c r="H171" s="120"/>
      <c r="I171" s="120"/>
    </row>
    <row r="172" spans="2:9" ht="13.5">
      <c r="B172" s="120"/>
      <c r="C172" s="121"/>
      <c r="D172" s="120"/>
      <c r="E172" s="120"/>
      <c r="F172" s="120"/>
      <c r="G172" s="120"/>
      <c r="H172" s="120"/>
      <c r="I172" s="120"/>
    </row>
    <row r="173" spans="2:9" ht="13.5">
      <c r="B173" s="120"/>
      <c r="C173" s="121"/>
      <c r="D173" s="120"/>
      <c r="E173" s="120"/>
      <c r="F173" s="120"/>
      <c r="G173" s="120"/>
      <c r="H173" s="120"/>
      <c r="I173" s="120"/>
    </row>
    <row r="174" spans="2:9" ht="13.5">
      <c r="B174" s="120"/>
      <c r="C174" s="121"/>
      <c r="D174" s="120"/>
      <c r="E174" s="120"/>
      <c r="F174" s="120"/>
      <c r="G174" s="120"/>
      <c r="H174" s="120"/>
      <c r="I174" s="120"/>
    </row>
    <row r="175" spans="2:9" ht="13.5">
      <c r="B175" s="120"/>
      <c r="C175" s="121"/>
      <c r="D175" s="120"/>
      <c r="E175" s="120"/>
      <c r="F175" s="120"/>
      <c r="G175" s="120"/>
      <c r="H175" s="120"/>
      <c r="I175" s="120"/>
    </row>
    <row r="176" spans="2:9" ht="13.5">
      <c r="B176" s="120"/>
      <c r="C176" s="121"/>
      <c r="D176" s="120"/>
      <c r="E176" s="120"/>
      <c r="F176" s="120"/>
      <c r="G176" s="120"/>
      <c r="H176" s="120"/>
      <c r="I176" s="120"/>
    </row>
    <row r="177" spans="2:9" ht="13.5">
      <c r="B177" s="120"/>
      <c r="C177" s="121"/>
      <c r="D177" s="120"/>
      <c r="E177" s="120"/>
      <c r="F177" s="120"/>
      <c r="G177" s="120"/>
      <c r="H177" s="120"/>
      <c r="I177" s="120"/>
    </row>
    <row r="178" spans="2:9" ht="13.5">
      <c r="B178" s="120"/>
      <c r="C178" s="121"/>
      <c r="D178" s="120"/>
      <c r="E178" s="120"/>
      <c r="F178" s="120"/>
      <c r="G178" s="120"/>
      <c r="H178" s="120"/>
      <c r="I178" s="120"/>
    </row>
    <row r="179" spans="2:9" ht="13.5">
      <c r="B179" s="120"/>
      <c r="C179" s="121"/>
      <c r="D179" s="120"/>
      <c r="E179" s="120"/>
      <c r="F179" s="120"/>
      <c r="G179" s="120"/>
      <c r="H179" s="120"/>
      <c r="I179" s="120"/>
    </row>
    <row r="180" spans="2:9" ht="13.5">
      <c r="B180" s="120"/>
      <c r="C180" s="121"/>
      <c r="D180" s="120"/>
      <c r="E180" s="120"/>
      <c r="F180" s="120"/>
      <c r="G180" s="120"/>
      <c r="H180" s="120"/>
      <c r="I180" s="120"/>
    </row>
    <row r="181" spans="2:9" ht="13.5">
      <c r="B181" s="120"/>
      <c r="C181" s="121"/>
      <c r="D181" s="120"/>
      <c r="E181" s="120"/>
      <c r="F181" s="120"/>
      <c r="G181" s="120"/>
      <c r="H181" s="120"/>
      <c r="I181" s="120"/>
    </row>
    <row r="182" spans="2:9" ht="13.5">
      <c r="B182" s="120"/>
      <c r="C182" s="121"/>
      <c r="D182" s="120"/>
      <c r="E182" s="120"/>
      <c r="F182" s="120"/>
      <c r="G182" s="120"/>
      <c r="H182" s="120"/>
      <c r="I182" s="120"/>
    </row>
    <row r="183" spans="2:9" ht="13.5">
      <c r="B183" s="120"/>
      <c r="C183" s="121"/>
      <c r="D183" s="120"/>
      <c r="E183" s="120"/>
      <c r="F183" s="120"/>
      <c r="G183" s="120"/>
      <c r="H183" s="120"/>
      <c r="I183" s="120"/>
    </row>
    <row r="184" spans="2:9" ht="13.5">
      <c r="B184" s="120"/>
      <c r="C184" s="121"/>
      <c r="D184" s="120"/>
      <c r="E184" s="120"/>
      <c r="F184" s="120"/>
      <c r="G184" s="120"/>
      <c r="H184" s="120"/>
      <c r="I184" s="120"/>
    </row>
    <row r="185" spans="2:9" ht="13.5">
      <c r="B185" s="120"/>
      <c r="C185" s="121"/>
      <c r="D185" s="120"/>
      <c r="E185" s="120"/>
      <c r="F185" s="120"/>
      <c r="G185" s="120"/>
      <c r="H185" s="120"/>
      <c r="I185" s="120"/>
    </row>
    <row r="186" spans="2:9" ht="13.5">
      <c r="B186" s="120"/>
      <c r="C186" s="121"/>
      <c r="D186" s="120"/>
      <c r="E186" s="120"/>
      <c r="F186" s="120"/>
      <c r="G186" s="120"/>
      <c r="H186" s="120"/>
      <c r="I186" s="120"/>
    </row>
    <row r="187" spans="2:9" ht="13.5">
      <c r="B187" s="120"/>
      <c r="C187" s="121"/>
      <c r="D187" s="120"/>
      <c r="E187" s="120"/>
      <c r="F187" s="120"/>
      <c r="G187" s="120"/>
      <c r="H187" s="120"/>
      <c r="I187" s="120"/>
    </row>
    <row r="188" spans="2:9" ht="13.5">
      <c r="B188" s="120"/>
      <c r="C188" s="121"/>
      <c r="D188" s="120"/>
      <c r="E188" s="120"/>
      <c r="F188" s="120"/>
      <c r="G188" s="120"/>
      <c r="H188" s="120"/>
      <c r="I188" s="120"/>
    </row>
    <row r="189" spans="2:9" ht="13.5">
      <c r="B189" s="120"/>
      <c r="C189" s="121"/>
      <c r="D189" s="120"/>
      <c r="E189" s="120"/>
      <c r="F189" s="120"/>
      <c r="G189" s="120"/>
      <c r="H189" s="120"/>
      <c r="I189" s="120"/>
    </row>
    <row r="190" spans="2:9" ht="13.5">
      <c r="B190" s="120"/>
      <c r="C190" s="121"/>
      <c r="D190" s="120"/>
      <c r="E190" s="120"/>
      <c r="F190" s="120"/>
      <c r="G190" s="120"/>
      <c r="H190" s="120"/>
      <c r="I190" s="120"/>
    </row>
    <row r="191" spans="2:9" ht="13.5">
      <c r="B191" s="120"/>
      <c r="C191" s="121"/>
      <c r="D191" s="120"/>
      <c r="E191" s="120"/>
      <c r="F191" s="120"/>
      <c r="G191" s="120"/>
      <c r="H191" s="120"/>
      <c r="I191" s="120"/>
    </row>
    <row r="192" spans="2:9" ht="13.5">
      <c r="B192" s="120"/>
      <c r="C192" s="121"/>
      <c r="D192" s="120"/>
      <c r="E192" s="120"/>
      <c r="F192" s="120"/>
      <c r="G192" s="120"/>
      <c r="H192" s="120"/>
      <c r="I192" s="120"/>
    </row>
    <row r="193" spans="2:9" ht="13.5">
      <c r="B193" s="120"/>
      <c r="C193" s="121"/>
      <c r="D193" s="120"/>
      <c r="E193" s="120"/>
      <c r="F193" s="120"/>
      <c r="G193" s="120"/>
      <c r="H193" s="120"/>
      <c r="I193" s="120"/>
    </row>
    <row r="194" spans="2:9" ht="13.5">
      <c r="B194" s="120"/>
      <c r="C194" s="121"/>
      <c r="D194" s="120"/>
      <c r="E194" s="120"/>
      <c r="F194" s="120"/>
      <c r="G194" s="120"/>
      <c r="H194" s="120"/>
      <c r="I194" s="120"/>
    </row>
    <row r="195" spans="2:9" ht="13.5">
      <c r="B195" s="120"/>
      <c r="C195" s="121"/>
      <c r="D195" s="120"/>
      <c r="E195" s="120"/>
      <c r="F195" s="120"/>
      <c r="G195" s="120"/>
      <c r="H195" s="120"/>
      <c r="I195" s="120"/>
    </row>
    <row r="196" spans="2:9" ht="13.5">
      <c r="B196" s="120"/>
      <c r="C196" s="121"/>
      <c r="D196" s="120"/>
      <c r="E196" s="120"/>
      <c r="F196" s="120"/>
      <c r="G196" s="120"/>
      <c r="H196" s="120"/>
      <c r="I196" s="120"/>
    </row>
    <row r="197" spans="2:9" ht="13.5">
      <c r="B197" s="120"/>
      <c r="C197" s="121"/>
      <c r="D197" s="120"/>
      <c r="E197" s="120"/>
      <c r="F197" s="120"/>
      <c r="G197" s="120"/>
      <c r="H197" s="120"/>
      <c r="I197" s="120"/>
    </row>
    <row r="198" spans="2:9" ht="13.5">
      <c r="B198" s="120"/>
      <c r="C198" s="121"/>
      <c r="D198" s="120"/>
      <c r="E198" s="120"/>
      <c r="F198" s="120"/>
      <c r="G198" s="120"/>
      <c r="H198" s="120"/>
      <c r="I198" s="120"/>
    </row>
    <row r="199" spans="2:9" ht="13.5">
      <c r="B199" s="120"/>
      <c r="C199" s="121"/>
      <c r="D199" s="120"/>
      <c r="E199" s="120"/>
      <c r="F199" s="120"/>
      <c r="G199" s="120"/>
      <c r="H199" s="120"/>
      <c r="I199" s="120"/>
    </row>
    <row r="200" spans="2:9" ht="13.5">
      <c r="B200" s="120"/>
      <c r="C200" s="121"/>
      <c r="D200" s="120"/>
      <c r="E200" s="120"/>
      <c r="F200" s="120"/>
      <c r="G200" s="120"/>
      <c r="H200" s="120"/>
      <c r="I200" s="120"/>
    </row>
    <row r="201" spans="2:9" ht="13.5">
      <c r="B201" s="120"/>
      <c r="C201" s="121"/>
      <c r="D201" s="120"/>
      <c r="E201" s="120"/>
      <c r="F201" s="120"/>
      <c r="G201" s="120"/>
      <c r="H201" s="120"/>
      <c r="I201" s="120"/>
    </row>
    <row r="202" spans="2:9" ht="13.5">
      <c r="B202" s="120"/>
      <c r="C202" s="121"/>
      <c r="D202" s="120"/>
      <c r="E202" s="120"/>
      <c r="F202" s="120"/>
      <c r="G202" s="120"/>
      <c r="H202" s="120"/>
      <c r="I202" s="120"/>
    </row>
    <row r="203" spans="2:9" ht="13.5">
      <c r="B203" s="120"/>
      <c r="C203" s="121"/>
      <c r="D203" s="120"/>
      <c r="E203" s="120"/>
      <c r="F203" s="120"/>
      <c r="G203" s="120"/>
      <c r="H203" s="120"/>
      <c r="I203" s="120"/>
    </row>
    <row r="204" spans="2:9" ht="13.5">
      <c r="B204" s="120"/>
      <c r="C204" s="121"/>
      <c r="D204" s="120"/>
      <c r="E204" s="120"/>
      <c r="F204" s="120"/>
      <c r="G204" s="120"/>
      <c r="H204" s="120"/>
      <c r="I204" s="120"/>
    </row>
    <row r="205" spans="2:9" ht="13.5">
      <c r="B205" s="120"/>
      <c r="C205" s="121"/>
      <c r="D205" s="120"/>
      <c r="E205" s="120"/>
      <c r="F205" s="120"/>
      <c r="G205" s="120"/>
      <c r="H205" s="120"/>
      <c r="I205" s="120"/>
    </row>
    <row r="206" spans="2:9" ht="13.5">
      <c r="B206" s="120"/>
      <c r="C206" s="121"/>
      <c r="D206" s="120"/>
      <c r="E206" s="120"/>
      <c r="F206" s="120"/>
      <c r="G206" s="120"/>
      <c r="H206" s="120"/>
      <c r="I206" s="120"/>
    </row>
    <row r="207" spans="2:9" ht="13.5">
      <c r="B207" s="120"/>
      <c r="C207" s="121"/>
      <c r="D207" s="120"/>
      <c r="E207" s="120"/>
      <c r="F207" s="120"/>
      <c r="G207" s="120"/>
      <c r="H207" s="120"/>
      <c r="I207" s="120"/>
    </row>
    <row r="208" spans="2:9" ht="13.5">
      <c r="B208" s="120"/>
      <c r="C208" s="121"/>
      <c r="D208" s="120"/>
      <c r="E208" s="120"/>
      <c r="F208" s="120"/>
      <c r="G208" s="120"/>
      <c r="H208" s="120"/>
      <c r="I208" s="120"/>
    </row>
    <row r="209" spans="2:9" ht="13.5">
      <c r="B209" s="120"/>
      <c r="C209" s="121"/>
      <c r="D209" s="120"/>
      <c r="E209" s="120"/>
      <c r="F209" s="120"/>
      <c r="G209" s="120"/>
      <c r="H209" s="120"/>
      <c r="I209" s="120"/>
    </row>
    <row r="210" spans="2:9" ht="13.5">
      <c r="B210" s="120"/>
      <c r="C210" s="121"/>
      <c r="D210" s="120"/>
      <c r="E210" s="120"/>
      <c r="F210" s="120"/>
      <c r="G210" s="120"/>
      <c r="H210" s="120"/>
      <c r="I210" s="120"/>
    </row>
    <row r="211" spans="2:9" ht="13.5">
      <c r="B211" s="120"/>
      <c r="C211" s="121"/>
      <c r="D211" s="120"/>
      <c r="E211" s="120"/>
      <c r="F211" s="120"/>
      <c r="G211" s="120"/>
      <c r="H211" s="120"/>
      <c r="I211" s="120"/>
    </row>
    <row r="212" spans="2:9" ht="13.5">
      <c r="B212" s="120"/>
      <c r="C212" s="121"/>
      <c r="D212" s="120"/>
      <c r="E212" s="120"/>
      <c r="F212" s="120"/>
      <c r="G212" s="120"/>
      <c r="H212" s="120"/>
      <c r="I212" s="120"/>
    </row>
    <row r="213" spans="2:9" ht="13.5">
      <c r="B213" s="120"/>
      <c r="C213" s="121"/>
      <c r="D213" s="120"/>
      <c r="E213" s="120"/>
      <c r="F213" s="120"/>
      <c r="G213" s="120"/>
      <c r="H213" s="120"/>
      <c r="I213" s="120"/>
    </row>
    <row r="214" spans="2:9" ht="13.5">
      <c r="B214" s="120"/>
      <c r="C214" s="121"/>
      <c r="D214" s="120"/>
      <c r="E214" s="120"/>
      <c r="F214" s="120"/>
      <c r="G214" s="120"/>
      <c r="H214" s="120"/>
      <c r="I214" s="120"/>
    </row>
    <row r="215" spans="2:9" ht="13.5">
      <c r="B215" s="120"/>
      <c r="C215" s="121"/>
      <c r="D215" s="120"/>
      <c r="E215" s="120"/>
      <c r="F215" s="120"/>
      <c r="G215" s="120"/>
      <c r="H215" s="120"/>
      <c r="I215" s="120"/>
    </row>
    <row r="216" spans="2:9" ht="13.5">
      <c r="B216" s="120"/>
      <c r="C216" s="121"/>
      <c r="D216" s="120"/>
      <c r="E216" s="120"/>
      <c r="F216" s="120"/>
      <c r="G216" s="120"/>
      <c r="H216" s="120"/>
      <c r="I216" s="120"/>
    </row>
    <row r="217" spans="2:9" ht="13.5">
      <c r="B217" s="120"/>
      <c r="C217" s="121"/>
      <c r="D217" s="120"/>
      <c r="E217" s="120"/>
      <c r="F217" s="120"/>
      <c r="G217" s="120"/>
      <c r="H217" s="120"/>
      <c r="I217" s="120"/>
    </row>
    <row r="218" spans="2:9" ht="13.5">
      <c r="B218" s="120"/>
      <c r="C218" s="121"/>
      <c r="D218" s="120"/>
      <c r="E218" s="120"/>
      <c r="F218" s="120"/>
      <c r="G218" s="120"/>
      <c r="H218" s="120"/>
      <c r="I218" s="120"/>
    </row>
    <row r="219" spans="2:9" ht="13.5">
      <c r="B219" s="120"/>
      <c r="C219" s="121"/>
      <c r="D219" s="120"/>
      <c r="E219" s="120"/>
      <c r="F219" s="120"/>
      <c r="G219" s="120"/>
      <c r="H219" s="120"/>
      <c r="I219" s="120"/>
    </row>
    <row r="220" spans="2:9" ht="13.5">
      <c r="B220" s="120"/>
      <c r="C220" s="121"/>
      <c r="D220" s="120"/>
      <c r="E220" s="120"/>
      <c r="F220" s="120"/>
      <c r="G220" s="120"/>
      <c r="H220" s="120"/>
      <c r="I220" s="120"/>
    </row>
    <row r="221" spans="2:9" ht="13.5">
      <c r="B221" s="120"/>
      <c r="C221" s="121"/>
      <c r="D221" s="120"/>
      <c r="E221" s="120"/>
      <c r="F221" s="120"/>
      <c r="G221" s="120"/>
      <c r="H221" s="120"/>
      <c r="I221" s="120"/>
    </row>
    <row r="222" spans="2:9" ht="13.5">
      <c r="B222" s="120"/>
      <c r="C222" s="121"/>
      <c r="D222" s="120"/>
      <c r="E222" s="120"/>
      <c r="F222" s="120"/>
      <c r="G222" s="120"/>
      <c r="H222" s="120"/>
      <c r="I222" s="120"/>
    </row>
    <row r="223" spans="2:9" ht="13.5">
      <c r="B223" s="120"/>
      <c r="C223" s="121"/>
      <c r="D223" s="120"/>
      <c r="E223" s="120"/>
      <c r="F223" s="120"/>
      <c r="G223" s="120"/>
      <c r="H223" s="120"/>
      <c r="I223" s="120"/>
    </row>
    <row r="224" spans="2:9" ht="13.5">
      <c r="B224" s="120"/>
      <c r="C224" s="121"/>
      <c r="D224" s="120"/>
      <c r="E224" s="120"/>
      <c r="F224" s="120"/>
      <c r="G224" s="120"/>
      <c r="H224" s="120"/>
      <c r="I224" s="120"/>
    </row>
    <row r="225" spans="2:9" ht="13.5">
      <c r="B225" s="120"/>
      <c r="C225" s="121"/>
      <c r="D225" s="120"/>
      <c r="E225" s="120"/>
      <c r="F225" s="120"/>
      <c r="G225" s="120"/>
      <c r="H225" s="120"/>
      <c r="I225" s="120"/>
    </row>
    <row r="226" spans="2:9" ht="13.5">
      <c r="B226" s="120"/>
      <c r="C226" s="121"/>
      <c r="D226" s="120"/>
      <c r="E226" s="120"/>
      <c r="F226" s="120"/>
      <c r="G226" s="120"/>
      <c r="H226" s="120"/>
      <c r="I226" s="120"/>
    </row>
    <row r="227" spans="2:9" ht="13.5">
      <c r="B227" s="120"/>
      <c r="C227" s="121"/>
      <c r="D227" s="120"/>
      <c r="E227" s="120"/>
      <c r="F227" s="120"/>
      <c r="G227" s="120"/>
      <c r="H227" s="120"/>
      <c r="I227" s="120"/>
    </row>
    <row r="228" spans="2:9" ht="13.5">
      <c r="B228" s="120"/>
      <c r="C228" s="121"/>
      <c r="D228" s="120"/>
      <c r="E228" s="120"/>
      <c r="F228" s="120"/>
      <c r="G228" s="120"/>
      <c r="H228" s="120"/>
      <c r="I228" s="120"/>
    </row>
    <row r="229" spans="2:9" ht="13.5">
      <c r="B229" s="120"/>
      <c r="C229" s="121"/>
      <c r="D229" s="120"/>
      <c r="E229" s="120"/>
      <c r="F229" s="120"/>
      <c r="G229" s="120"/>
      <c r="H229" s="120"/>
      <c r="I229" s="120"/>
    </row>
    <row r="230" spans="2:9" ht="13.5">
      <c r="B230" s="120"/>
      <c r="C230" s="121"/>
      <c r="D230" s="120"/>
      <c r="E230" s="120"/>
      <c r="F230" s="120"/>
      <c r="G230" s="120"/>
      <c r="H230" s="120"/>
      <c r="I230" s="120"/>
    </row>
    <row r="231" spans="2:9" ht="13.5">
      <c r="B231" s="120"/>
      <c r="C231" s="121"/>
      <c r="D231" s="120"/>
      <c r="E231" s="120"/>
      <c r="F231" s="120"/>
      <c r="G231" s="120"/>
      <c r="H231" s="120"/>
      <c r="I231" s="120"/>
    </row>
    <row r="232" spans="2:9" ht="13.5">
      <c r="B232" s="120"/>
      <c r="C232" s="121"/>
      <c r="D232" s="120"/>
      <c r="E232" s="120"/>
      <c r="F232" s="120"/>
      <c r="G232" s="120"/>
      <c r="H232" s="120"/>
      <c r="I232" s="120"/>
    </row>
    <row r="233" spans="2:9" ht="13.5">
      <c r="B233" s="120"/>
      <c r="C233" s="121"/>
      <c r="D233" s="120"/>
      <c r="E233" s="120"/>
      <c r="F233" s="120"/>
      <c r="G233" s="120"/>
      <c r="H233" s="120"/>
      <c r="I233" s="120"/>
    </row>
    <row r="234" spans="2:9" ht="13.5">
      <c r="B234" s="120"/>
      <c r="C234" s="121"/>
      <c r="D234" s="120"/>
      <c r="E234" s="120"/>
      <c r="F234" s="120"/>
      <c r="G234" s="120"/>
      <c r="H234" s="120"/>
      <c r="I234" s="120"/>
    </row>
    <row r="235" spans="2:9" ht="13.5">
      <c r="B235" s="120"/>
      <c r="C235" s="121"/>
      <c r="D235" s="120"/>
      <c r="E235" s="120"/>
      <c r="F235" s="120"/>
      <c r="G235" s="120"/>
      <c r="H235" s="120"/>
      <c r="I235" s="120"/>
    </row>
    <row r="236" spans="2:9" ht="13.5">
      <c r="B236" s="120"/>
      <c r="C236" s="121"/>
      <c r="D236" s="120"/>
      <c r="E236" s="120"/>
      <c r="F236" s="120"/>
      <c r="G236" s="120"/>
      <c r="H236" s="120"/>
      <c r="I236" s="120"/>
    </row>
    <row r="237" spans="2:9" ht="13.5">
      <c r="B237" s="120"/>
      <c r="C237" s="121"/>
      <c r="D237" s="120"/>
      <c r="E237" s="120"/>
      <c r="F237" s="120"/>
      <c r="G237" s="120"/>
      <c r="H237" s="120"/>
      <c r="I237" s="120"/>
    </row>
    <row r="238" spans="2:9" ht="13.5">
      <c r="B238" s="120"/>
      <c r="C238" s="121"/>
      <c r="D238" s="120"/>
      <c r="E238" s="120"/>
      <c r="F238" s="120"/>
      <c r="G238" s="120"/>
      <c r="H238" s="120"/>
      <c r="I238" s="120"/>
    </row>
    <row r="239" spans="2:9" ht="13.5">
      <c r="B239" s="120"/>
      <c r="C239" s="121"/>
      <c r="D239" s="120"/>
      <c r="E239" s="120"/>
      <c r="F239" s="120"/>
      <c r="G239" s="120"/>
      <c r="H239" s="120"/>
      <c r="I239" s="120"/>
    </row>
    <row r="240" spans="2:9" ht="13.5">
      <c r="B240" s="120"/>
      <c r="C240" s="121"/>
      <c r="D240" s="120"/>
      <c r="E240" s="120"/>
      <c r="F240" s="120"/>
      <c r="G240" s="120"/>
      <c r="H240" s="120"/>
      <c r="I240" s="120"/>
    </row>
    <row r="241" spans="2:9" ht="13.5">
      <c r="B241" s="120"/>
      <c r="C241" s="121"/>
      <c r="D241" s="120"/>
      <c r="E241" s="120"/>
      <c r="F241" s="120"/>
      <c r="G241" s="120"/>
      <c r="H241" s="120"/>
      <c r="I241" s="120"/>
    </row>
    <row r="242" spans="2:9" ht="13.5">
      <c r="B242" s="120"/>
      <c r="C242" s="121"/>
      <c r="D242" s="120"/>
      <c r="E242" s="120"/>
      <c r="F242" s="120"/>
      <c r="G242" s="120"/>
      <c r="H242" s="120"/>
      <c r="I242" s="120"/>
    </row>
    <row r="243" spans="2:9" ht="13.5">
      <c r="B243" s="120"/>
      <c r="C243" s="121"/>
      <c r="D243" s="120"/>
      <c r="E243" s="120"/>
      <c r="F243" s="120"/>
      <c r="G243" s="120"/>
      <c r="H243" s="120"/>
      <c r="I243" s="120"/>
    </row>
    <row r="244" spans="2:9" ht="13.5">
      <c r="B244" s="120"/>
      <c r="C244" s="121"/>
      <c r="D244" s="120"/>
      <c r="E244" s="120"/>
      <c r="F244" s="120"/>
      <c r="G244" s="120"/>
      <c r="H244" s="120"/>
      <c r="I244" s="120"/>
    </row>
    <row r="245" spans="2:9" ht="13.5">
      <c r="B245" s="120"/>
      <c r="C245" s="121"/>
      <c r="D245" s="120"/>
      <c r="E245" s="120"/>
      <c r="F245" s="120"/>
      <c r="G245" s="120"/>
      <c r="H245" s="120"/>
      <c r="I245" s="120"/>
    </row>
    <row r="246" spans="2:9" ht="13.5">
      <c r="B246" s="120"/>
      <c r="C246" s="121"/>
      <c r="D246" s="120"/>
      <c r="E246" s="120"/>
      <c r="F246" s="120"/>
      <c r="G246" s="120"/>
      <c r="H246" s="120"/>
      <c r="I246" s="120"/>
    </row>
    <row r="247" spans="2:9" ht="13.5">
      <c r="B247" s="120"/>
      <c r="C247" s="121"/>
      <c r="D247" s="120"/>
      <c r="E247" s="120"/>
      <c r="F247" s="120"/>
      <c r="G247" s="120"/>
      <c r="H247" s="120"/>
      <c r="I247" s="120"/>
    </row>
    <row r="248" spans="2:9" ht="13.5">
      <c r="B248" s="120"/>
      <c r="C248" s="121"/>
      <c r="D248" s="120"/>
      <c r="E248" s="120"/>
      <c r="F248" s="120"/>
      <c r="G248" s="120"/>
      <c r="H248" s="120"/>
      <c r="I248" s="120"/>
    </row>
    <row r="249" spans="2:9" ht="13.5">
      <c r="B249" s="120"/>
      <c r="C249" s="121"/>
      <c r="D249" s="120"/>
      <c r="E249" s="120"/>
      <c r="F249" s="120"/>
      <c r="G249" s="120"/>
      <c r="H249" s="120"/>
      <c r="I249" s="120"/>
    </row>
    <row r="250" spans="2:9" ht="13.5">
      <c r="B250" s="120"/>
      <c r="C250" s="121"/>
      <c r="D250" s="120"/>
      <c r="E250" s="120"/>
      <c r="F250" s="120"/>
      <c r="G250" s="120"/>
      <c r="H250" s="120"/>
      <c r="I250" s="120"/>
    </row>
    <row r="251" spans="2:9" ht="13.5">
      <c r="B251" s="120"/>
      <c r="C251" s="121"/>
      <c r="D251" s="120"/>
      <c r="E251" s="120"/>
      <c r="F251" s="120"/>
      <c r="G251" s="120"/>
      <c r="H251" s="120"/>
      <c r="I251" s="120"/>
    </row>
    <row r="252" spans="2:9" ht="13.5">
      <c r="B252" s="120"/>
      <c r="C252" s="121"/>
      <c r="D252" s="120"/>
      <c r="E252" s="120"/>
      <c r="F252" s="120"/>
      <c r="G252" s="120"/>
      <c r="H252" s="120"/>
      <c r="I252" s="120"/>
    </row>
    <row r="253" spans="2:9" ht="13.5">
      <c r="B253" s="120"/>
      <c r="C253" s="121"/>
      <c r="D253" s="120"/>
      <c r="E253" s="120"/>
      <c r="F253" s="120"/>
      <c r="G253" s="120"/>
      <c r="H253" s="120"/>
      <c r="I253" s="120"/>
    </row>
    <row r="254" spans="2:9" ht="13.5">
      <c r="B254" s="120"/>
      <c r="C254" s="121"/>
      <c r="D254" s="120"/>
      <c r="E254" s="120"/>
      <c r="F254" s="120"/>
      <c r="G254" s="120"/>
      <c r="H254" s="120"/>
      <c r="I254" s="120"/>
    </row>
    <row r="255" spans="2:9" ht="13.5">
      <c r="B255" s="120"/>
      <c r="C255" s="121"/>
      <c r="D255" s="120"/>
      <c r="E255" s="120"/>
      <c r="F255" s="120"/>
      <c r="G255" s="120"/>
      <c r="H255" s="120"/>
      <c r="I255" s="120"/>
    </row>
    <row r="256" spans="2:9" ht="13.5">
      <c r="B256" s="120"/>
      <c r="C256" s="121"/>
      <c r="D256" s="120"/>
      <c r="E256" s="120"/>
      <c r="F256" s="120"/>
      <c r="G256" s="120"/>
      <c r="H256" s="120"/>
      <c r="I256" s="120"/>
    </row>
    <row r="257" spans="2:9" ht="13.5">
      <c r="B257" s="120"/>
      <c r="C257" s="121"/>
      <c r="D257" s="120"/>
      <c r="E257" s="120"/>
      <c r="F257" s="120"/>
      <c r="G257" s="120"/>
      <c r="H257" s="120"/>
      <c r="I257" s="120"/>
    </row>
    <row r="258" spans="2:9" ht="13.5">
      <c r="B258" s="120"/>
      <c r="C258" s="121"/>
      <c r="D258" s="120"/>
      <c r="E258" s="120"/>
      <c r="F258" s="120"/>
      <c r="G258" s="120"/>
      <c r="H258" s="120"/>
      <c r="I258" s="120"/>
    </row>
    <row r="259" spans="2:9" ht="13.5">
      <c r="B259" s="120"/>
      <c r="C259" s="121"/>
      <c r="D259" s="120"/>
      <c r="E259" s="120"/>
      <c r="F259" s="120"/>
      <c r="G259" s="120"/>
      <c r="H259" s="120"/>
      <c r="I259" s="120"/>
    </row>
    <row r="260" spans="2:9" ht="13.5">
      <c r="B260" s="120"/>
      <c r="C260" s="121"/>
      <c r="D260" s="120"/>
      <c r="E260" s="120"/>
      <c r="F260" s="120"/>
      <c r="G260" s="120"/>
      <c r="H260" s="120"/>
      <c r="I260" s="120"/>
    </row>
    <row r="261" spans="2:9" ht="13.5">
      <c r="B261" s="120"/>
      <c r="C261" s="121"/>
      <c r="D261" s="120"/>
      <c r="E261" s="120"/>
      <c r="F261" s="120"/>
      <c r="G261" s="120"/>
      <c r="H261" s="120"/>
      <c r="I261" s="120"/>
    </row>
    <row r="262" spans="2:9" ht="13.5">
      <c r="B262" s="120"/>
      <c r="C262" s="121"/>
      <c r="D262" s="120"/>
      <c r="E262" s="120"/>
      <c r="F262" s="120"/>
      <c r="G262" s="120"/>
      <c r="H262" s="120"/>
      <c r="I262" s="120"/>
    </row>
    <row r="263" spans="2:9" ht="13.5">
      <c r="B263" s="120"/>
      <c r="C263" s="121"/>
      <c r="D263" s="120"/>
      <c r="E263" s="120"/>
      <c r="F263" s="120"/>
      <c r="G263" s="120"/>
      <c r="H263" s="120"/>
      <c r="I263" s="120"/>
    </row>
    <row r="264" spans="2:9" ht="13.5">
      <c r="B264" s="120"/>
      <c r="C264" s="121"/>
      <c r="D264" s="120"/>
      <c r="E264" s="120"/>
      <c r="F264" s="120"/>
      <c r="G264" s="120"/>
      <c r="H264" s="120"/>
      <c r="I264" s="120"/>
    </row>
    <row r="265" spans="2:9" ht="13.5">
      <c r="B265" s="120"/>
      <c r="C265" s="121"/>
      <c r="D265" s="120"/>
      <c r="E265" s="120"/>
      <c r="F265" s="120"/>
      <c r="G265" s="120"/>
      <c r="H265" s="120"/>
      <c r="I265" s="120"/>
    </row>
    <row r="266" spans="2:9" ht="13.5">
      <c r="B266" s="120"/>
      <c r="C266" s="121"/>
      <c r="D266" s="120"/>
      <c r="E266" s="120"/>
      <c r="F266" s="120"/>
      <c r="G266" s="120"/>
      <c r="H266" s="120"/>
      <c r="I266" s="120"/>
    </row>
    <row r="267" spans="2:9" ht="13.5">
      <c r="B267" s="120"/>
      <c r="C267" s="121"/>
      <c r="D267" s="120"/>
      <c r="E267" s="120"/>
      <c r="F267" s="120"/>
      <c r="G267" s="120"/>
      <c r="H267" s="120"/>
      <c r="I267" s="120"/>
    </row>
    <row r="268" spans="2:9" ht="13.5">
      <c r="B268" s="120"/>
      <c r="C268" s="121"/>
      <c r="D268" s="120"/>
      <c r="E268" s="120"/>
      <c r="F268" s="120"/>
      <c r="G268" s="120"/>
      <c r="H268" s="120"/>
      <c r="I268" s="120"/>
    </row>
    <row r="269" spans="2:9" ht="13.5">
      <c r="B269" s="120"/>
      <c r="C269" s="121"/>
      <c r="D269" s="120"/>
      <c r="E269" s="120"/>
      <c r="F269" s="120"/>
      <c r="G269" s="120"/>
      <c r="H269" s="120"/>
      <c r="I269" s="120"/>
    </row>
    <row r="270" spans="2:9" ht="13.5">
      <c r="B270" s="120"/>
      <c r="C270" s="121"/>
      <c r="D270" s="120"/>
      <c r="E270" s="120"/>
      <c r="F270" s="120"/>
      <c r="G270" s="120"/>
      <c r="H270" s="120"/>
      <c r="I270" s="120"/>
    </row>
    <row r="271" spans="2:9" ht="13.5">
      <c r="B271" s="120"/>
      <c r="C271" s="121"/>
      <c r="D271" s="120"/>
      <c r="E271" s="120"/>
      <c r="F271" s="120"/>
      <c r="G271" s="120"/>
      <c r="H271" s="120"/>
      <c r="I271" s="120"/>
    </row>
    <row r="272" spans="2:9" ht="13.5">
      <c r="B272" s="120"/>
      <c r="C272" s="121"/>
      <c r="D272" s="120"/>
      <c r="E272" s="120"/>
      <c r="F272" s="120"/>
      <c r="G272" s="120"/>
      <c r="H272" s="120"/>
      <c r="I272" s="120"/>
    </row>
    <row r="273" spans="2:9" ht="13.5">
      <c r="B273" s="120"/>
      <c r="C273" s="121"/>
      <c r="D273" s="120"/>
      <c r="E273" s="120"/>
      <c r="F273" s="120"/>
      <c r="G273" s="120"/>
      <c r="H273" s="120"/>
      <c r="I273" s="120"/>
    </row>
    <row r="274" spans="2:9" ht="13.5">
      <c r="B274" s="120"/>
      <c r="C274" s="121"/>
      <c r="D274" s="120"/>
      <c r="E274" s="120"/>
      <c r="F274" s="120"/>
      <c r="G274" s="120"/>
      <c r="H274" s="120"/>
      <c r="I274" s="120"/>
    </row>
    <row r="275" spans="2:9" ht="13.5">
      <c r="B275" s="120"/>
      <c r="C275" s="121"/>
      <c r="D275" s="120"/>
      <c r="E275" s="120"/>
      <c r="F275" s="120"/>
      <c r="G275" s="120"/>
      <c r="H275" s="120"/>
      <c r="I275" s="120"/>
    </row>
    <row r="276" spans="2:9" ht="13.5">
      <c r="B276" s="120"/>
      <c r="C276" s="121"/>
      <c r="D276" s="120"/>
      <c r="E276" s="120"/>
      <c r="F276" s="120"/>
      <c r="G276" s="120"/>
      <c r="H276" s="120"/>
      <c r="I276" s="120"/>
    </row>
    <row r="277" spans="2:9" ht="13.5">
      <c r="B277" s="120"/>
      <c r="C277" s="121"/>
      <c r="D277" s="120"/>
      <c r="E277" s="120"/>
      <c r="F277" s="120"/>
      <c r="G277" s="120"/>
      <c r="H277" s="120"/>
      <c r="I277" s="120"/>
    </row>
    <row r="278" spans="2:9" ht="13.5">
      <c r="B278" s="120"/>
      <c r="C278" s="121"/>
      <c r="D278" s="120"/>
      <c r="E278" s="120"/>
      <c r="F278" s="120"/>
      <c r="G278" s="120"/>
      <c r="H278" s="120"/>
      <c r="I278" s="120"/>
    </row>
    <row r="279" spans="2:9" ht="13.5">
      <c r="B279" s="120"/>
      <c r="C279" s="121"/>
      <c r="D279" s="120"/>
      <c r="E279" s="120"/>
      <c r="F279" s="120"/>
      <c r="G279" s="120"/>
      <c r="H279" s="120"/>
      <c r="I279" s="120"/>
    </row>
    <row r="280" spans="2:9" ht="13.5">
      <c r="B280" s="120"/>
      <c r="C280" s="121"/>
      <c r="D280" s="120"/>
      <c r="E280" s="120"/>
      <c r="F280" s="120"/>
      <c r="G280" s="120"/>
      <c r="H280" s="120"/>
      <c r="I280" s="120"/>
    </row>
    <row r="281" spans="2:9" ht="13.5">
      <c r="B281" s="120"/>
      <c r="C281" s="121"/>
      <c r="D281" s="120"/>
      <c r="E281" s="120"/>
      <c r="F281" s="120"/>
      <c r="G281" s="120"/>
      <c r="H281" s="120"/>
      <c r="I281" s="120"/>
    </row>
    <row r="282" spans="2:9" ht="13.5">
      <c r="B282" s="120"/>
      <c r="C282" s="121"/>
      <c r="D282" s="120"/>
      <c r="E282" s="120"/>
      <c r="F282" s="120"/>
      <c r="G282" s="120"/>
      <c r="H282" s="120"/>
      <c r="I282" s="120"/>
    </row>
    <row r="283" spans="2:9" ht="13.5">
      <c r="B283" s="120"/>
      <c r="C283" s="121"/>
      <c r="D283" s="120"/>
      <c r="E283" s="120"/>
      <c r="F283" s="120"/>
      <c r="G283" s="120"/>
      <c r="H283" s="120"/>
      <c r="I283" s="120"/>
    </row>
    <row r="284" spans="2:9" ht="13.5">
      <c r="B284" s="120"/>
      <c r="C284" s="121"/>
      <c r="D284" s="120"/>
      <c r="E284" s="120"/>
      <c r="F284" s="120"/>
      <c r="G284" s="120"/>
      <c r="H284" s="120"/>
      <c r="I284" s="120"/>
    </row>
    <row r="285" spans="2:9" ht="13.5">
      <c r="B285" s="120"/>
      <c r="C285" s="121"/>
      <c r="D285" s="120"/>
      <c r="E285" s="120"/>
      <c r="F285" s="120"/>
      <c r="G285" s="120"/>
      <c r="H285" s="120"/>
      <c r="I285" s="120"/>
    </row>
    <row r="286" spans="2:9" ht="13.5">
      <c r="B286" s="120"/>
      <c r="C286" s="121"/>
      <c r="D286" s="120"/>
      <c r="E286" s="120"/>
      <c r="F286" s="120"/>
      <c r="G286" s="120"/>
      <c r="H286" s="120"/>
      <c r="I286" s="120"/>
    </row>
    <row r="287" spans="2:9" ht="13.5">
      <c r="B287" s="120"/>
      <c r="C287" s="121"/>
      <c r="D287" s="120"/>
      <c r="E287" s="120"/>
      <c r="F287" s="120"/>
      <c r="G287" s="120"/>
      <c r="H287" s="120"/>
      <c r="I287" s="120"/>
    </row>
    <row r="288" spans="2:9" ht="13.5">
      <c r="B288" s="120"/>
      <c r="C288" s="121"/>
      <c r="D288" s="120"/>
      <c r="E288" s="120"/>
      <c r="F288" s="120"/>
      <c r="G288" s="120"/>
      <c r="H288" s="120"/>
      <c r="I288" s="120"/>
    </row>
    <row r="289" spans="2:9" ht="13.5">
      <c r="B289" s="120"/>
      <c r="C289" s="121"/>
      <c r="D289" s="120"/>
      <c r="E289" s="120"/>
      <c r="F289" s="120"/>
      <c r="G289" s="120"/>
      <c r="H289" s="120"/>
      <c r="I289" s="120"/>
    </row>
  </sheetData>
  <mergeCells count="2">
    <mergeCell ref="B1:I1"/>
    <mergeCell ref="B48:I4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Woolmark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Naoko Takahashi</dc:creator>
  <cp:keywords/>
  <dc:description/>
  <cp:lastModifiedBy>ＪＡＴＲＡ</cp:lastModifiedBy>
  <cp:lastPrinted>2008-03-10T07:25:18Z</cp:lastPrinted>
  <dcterms:created xsi:type="dcterms:W3CDTF">2004-04-13T02:10:46Z</dcterms:created>
  <dcterms:modified xsi:type="dcterms:W3CDTF">2010-11-16T02:02:41Z</dcterms:modified>
  <cp:category/>
  <cp:version/>
  <cp:contentType/>
  <cp:contentStatus/>
</cp:coreProperties>
</file>