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50" windowWidth="9720" windowHeight="6270" activeTab="1"/>
  </bookViews>
  <sheets>
    <sheet name="07Knit" sheetId="1" r:id="rId1"/>
    <sheet name="07Woven" sheetId="2" r:id="rId2"/>
  </sheets>
  <definedNames>
    <definedName name="_xlnm.Print_Area" localSheetId="0">'07Knit'!$X$1:$AC$25</definedName>
    <definedName name="_xlnm.Print_Area" localSheetId="1">'07Woven'!$A$1:$N$57</definedName>
  </definedNames>
  <calcPr fullCalcOnLoad="1"/>
</workbook>
</file>

<file path=xl/sharedStrings.xml><?xml version="1.0" encoding="utf-8"?>
<sst xmlns="http://schemas.openxmlformats.org/spreadsheetml/2006/main" count="795" uniqueCount="215">
  <si>
    <t>（Ｈ．Ｓ）</t>
  </si>
  <si>
    <t>ＤＺ</t>
  </si>
  <si>
    <t>１０～９０</t>
  </si>
  <si>
    <t>１１～１９</t>
  </si>
  <si>
    <t>２１～２９</t>
  </si>
  <si>
    <t>３１～３９</t>
  </si>
  <si>
    <t>４１～４９</t>
  </si>
  <si>
    <t>５１～５９</t>
  </si>
  <si>
    <t>６１～６９</t>
  </si>
  <si>
    <t>９１～９９</t>
  </si>
  <si>
    <t>２０</t>
  </si>
  <si>
    <t>１０～９９</t>
  </si>
  <si>
    <t>１０</t>
  </si>
  <si>
    <t>９０</t>
  </si>
  <si>
    <t>-</t>
  </si>
  <si>
    <t>１０～５０</t>
  </si>
  <si>
    <t>１１</t>
  </si>
  <si>
    <t>１２</t>
  </si>
  <si>
    <t>３０</t>
  </si>
  <si>
    <t>００</t>
  </si>
  <si>
    <t>-</t>
  </si>
  <si>
    <t>-</t>
  </si>
  <si>
    <t>００</t>
  </si>
  <si>
    <t>COATS（６１０１＋６１０２）　TOTAL</t>
  </si>
  <si>
    <t>ＳＨＩＲＴＳ（６１０５＋６１０６）ＴＯＴＡＬ</t>
  </si>
  <si>
    <t>Ｔ－ＳＨＩＲＴＳ・ＳＩＮＧＬＥＴＳ　ＡＮＤ　ＯＴＨＥＲ（６１０９）</t>
  </si>
  <si>
    <t>ＳＷＥＡＴＥＲＳ（６１１０）ＴＯＴＡＬ</t>
  </si>
  <si>
    <t>ＢＡＢＩＥＳ　ＧＡＲＭＥＮＴＳ（６１１１）ＴＯＴＡＬ</t>
  </si>
  <si>
    <t>ＴＲＡＣＫ　ＳＵＩＴＳ（６１１２）</t>
  </si>
  <si>
    <t>ＳＫＩ　ＳＵＩＴＳ</t>
  </si>
  <si>
    <t>ＯＴＨＥＲ　ＧＡＲＭＥＮＴＳ（６１１２～６１１４）ＴＯＴＡＬ</t>
  </si>
  <si>
    <t>ＯＴＨＥＲ　ＳＯＣＫＳ　&amp;　ＳＴＯＣＫＩＮＧＳ</t>
  </si>
  <si>
    <t>ＳＯＣＫＳ　&amp;　ＳＴＯＣＫＩＮＧＳ（６１１５）ＴＯＴＡＬ</t>
  </si>
  <si>
    <t>ＧＬＯＶＥＳ　&amp;　ＭＩＴＴＥＮＳ（６１１６）ＴＯＴＡＬ</t>
  </si>
  <si>
    <t>ＴＩＥＳ</t>
  </si>
  <si>
    <t>ＣＬＯＴＨＩＮＧ　ＡＣＣＥＳＳＯＲＩＥＳ（６１１７）ＴＯＴＡＬＥ　　</t>
  </si>
  <si>
    <t>ＣＯＲＴＳ（６２０１＋６２０２）　ＴＯＴＡＬ</t>
  </si>
  <si>
    <t>ＳＨＩＲＴＳ（６２０５＋６２０６）　ＴＯＴＡＬ</t>
  </si>
  <si>
    <t>ＢＡＢＩＥＳ　ＧＡＲＭＥＮＴＳ（６２０９）ＴＯＴＡＬ</t>
  </si>
  <si>
    <t>Ｍ&amp;Ｂ　ＳＷＩＭＷＥＡＲ（６２１１）</t>
  </si>
  <si>
    <t>Ｗ．Ｇ&amp;Ｌ　ＳＷＩＭＷＥＡＲ（６２１１）</t>
  </si>
  <si>
    <t>ＳＫＩＳＵＩＴＳ（６２１１）</t>
  </si>
  <si>
    <t>ＣＯＭＭＯＤＩＴＹ</t>
  </si>
  <si>
    <t>ＮＵＭＢＥＲ</t>
  </si>
  <si>
    <t>ＱＵＡＮＴＩＴＹ</t>
  </si>
  <si>
    <t>ＶＡＬＵＥ</t>
  </si>
  <si>
    <t>previous year ratio</t>
  </si>
  <si>
    <t>unit 1000 yen</t>
  </si>
  <si>
    <t>ＣＯＭＭＯＤＩＴＹ</t>
  </si>
  <si>
    <t>ＱＵＡＮＴＩＴＹ</t>
  </si>
  <si>
    <t>ＶＡＬＵＥ</t>
  </si>
  <si>
    <t>previous year ratio</t>
  </si>
  <si>
    <t>unit 1000 yen</t>
  </si>
  <si>
    <t>（ＣＨＡＰＴＥＲ　６１　ＡＲＴＩＣＬＥＳ　ＫＮＩＴ　ＧＡＲＭＥＮＴＳ）</t>
  </si>
  <si>
    <t>ＯＴＨＥＲ　ＧＡＲＭＥＮＴＳ（６１１４）</t>
  </si>
  <si>
    <t>ＯＴＨＥＲ（ＭＡＤＥ　ＵＰ　ＲＵＢＢＥＲＳＥＤ）（６１１３）</t>
  </si>
  <si>
    <t>ＯＴＨＥＲ　ＧＡＲＭＥＮＴＳ（ＭＡＤＥ　ＵＰ　ＲＵＢＢＥＲＳＥＤ）（６２１０）</t>
  </si>
  <si>
    <t>ＯＴＨＥＲ　ＧＡＲＭＥＮＴＳ（６２１０～６２１１）ＴＯＴＡＬ</t>
  </si>
  <si>
    <t>（６２01～６２１１）ＴＯＴＡＬ</t>
  </si>
  <si>
    <t>ＳＨＡＷＬ・ＳＣＡＶＥＳ・ＭＵＦＦＬＥＲＳ　ＡＮＤ　ＯＴＨＥＲ</t>
  </si>
  <si>
    <t>（ＣＨＡＰＴＥＲ　６２　ＡＲＴＩＣＬＥＳ　ＷＯＶＥＮ　ＧＡＲＭＥＮＴＳ）</t>
  </si>
  <si>
    <t>MorB　COATS（６１０１）</t>
  </si>
  <si>
    <t>WorG　COATS（６１０２）</t>
  </si>
  <si>
    <t>ＷｏｒＧ　ＴＲＯＵＳＥＲＳ・ＳＨＯＲＴＳ　ＡＮＤ　ＯＴＨＥＲ</t>
  </si>
  <si>
    <t>ＭｏｒＢ　ＳＨＩＲＴＳ（６１０５）　</t>
  </si>
  <si>
    <t>ＷｏｒＧ　ＢＬＯＵＳＥ&amp;ＳＨＩＲＴＳ（６１０６）　</t>
  </si>
  <si>
    <t>ＭｏｒＢ　ＮＩＧＨＴＳＨＩＲＴＳ&amp;ＰＹＪＡＭＡＳ</t>
  </si>
  <si>
    <t>ＭｏｒＢ　ＯＴＨＥＲ　ＵＮＤＥＲ　ＧＡＲＭＥＮＴＳ</t>
  </si>
  <si>
    <t>ＭｏｒＢ　ＵＮＤＥＲ　ＧＡＲＭＥＮＴＳ（６１０７）ＴＯＴＡＬ</t>
  </si>
  <si>
    <t>ＷｏｒＧ　ＳＬＩＰＳ&amp;ＰＥＴＴＩＣＯＡＴＳ</t>
  </si>
  <si>
    <t>ＷｏｒＧ　ＢＲＩＥＦＳ&amp;ＰＡＮＴＩＥＳ</t>
  </si>
  <si>
    <t>ＷｏｒＧ　ＮＩＧＨＴＤＲＥＳＳＥＳ&amp;ＰＹＪＡＭＡＳ</t>
  </si>
  <si>
    <t>ＷｏｒＧ　ＮＥＧＬＩＧＥＳ&amp;ＯＴＨＥＲ　ＵＮＤＥＲ　ＧＡＲＭＥＮＴＳ</t>
  </si>
  <si>
    <t>ＷｏｒＧ　ＵＮＤＥＲ　ＧＡＲＭＥＮＴＳ（６１０８）ＴＯＴＡＬ</t>
  </si>
  <si>
    <t>ＰＡＮＴＹ　ＨＯＳＥ&amp;ＴＩＧＨＴＳ</t>
  </si>
  <si>
    <t>ＷｏｒＧ　ＳＴＯＣＫＩＮＧＳ</t>
  </si>
  <si>
    <t>ＫＮＩＴＴＥＤ　ＧＡＲＭＥＮＴＳ（ＣＨＡＰＴＥＲ　６１　ＡＲＴＩＣＬＥＳ）    ＧＲＡＮＤ　ＴＯＴＡＬ　　</t>
  </si>
  <si>
    <t>ＭorＢ　ＳＷＩＭ　ＷＥＡＲ（６１１２）</t>
  </si>
  <si>
    <t>ＷorＧ　ＳＷＩＭ　ＷＥＡＲ（６１１２）</t>
  </si>
  <si>
    <t>MｏｒB　COATS　ＡＮＤ　ＯＴＨＥＲ</t>
  </si>
  <si>
    <t>ＭｏｒＢ　ＯＴＨＥＲ　ＣＯＡＴＳ</t>
  </si>
  <si>
    <t>ＭｏｒＢ　ＣＯＡＴＳ（６２０１）　ＴＯＴＡＬ</t>
  </si>
  <si>
    <t>ＷｏｒＧ　ＯＶＥＲＣＯＡＴＳ　ＡＮＤ　ＯＴＨＥＲ</t>
  </si>
  <si>
    <t>ＷｏｒＧ　ＯＴＨＥＲ　ＣＯＡＴＳ</t>
  </si>
  <si>
    <t>ＷｏｒＧ　ＣＯＡＴＳ　（６２０２）　ＴＯＴＡＬ</t>
  </si>
  <si>
    <t>ＭｏｒＢ　ＳＵＩＴＳ</t>
  </si>
  <si>
    <t>ＭｏｒＢ　ＥＮＳＥＭＢＬＥＳ</t>
  </si>
  <si>
    <t>ＭｏｒＢ　ＪＡＣＫＥＴＳ&amp;ＢＬＡＺＥＲＳ</t>
  </si>
  <si>
    <t>ＭｏｒＢ　ＴＲＯＵＳＥＲＳ・ＢＲＥＥＣＨＥＳ　ＡＮＤ　ＯＴＨＥＲ</t>
  </si>
  <si>
    <t>ＭｏｒＢ　ＯＵＴＥＲ　ＧＡＲＭＥＮＴＳ　（６２０３）　ＴＯＴＡＬ</t>
  </si>
  <si>
    <t>ＷｏｒＧ　ＳＵＩＴＳ</t>
  </si>
  <si>
    <t>ＷｏｒＧ　ＥＮＳＥＭＢＬＥＳ</t>
  </si>
  <si>
    <t>ＷｏｒＧ　ＪＡＣＫＥＴＳ&amp;ＢＬＡＺＥＲＳ</t>
  </si>
  <si>
    <t>ＷｏｒＧ　ＤＲＥＳＳＥＳ</t>
  </si>
  <si>
    <t>ＷｏｒＧ　ＯＵＴＥＲ　ＧＡＲＭＥＮＴＳ（６２０４）　ＴＯＴＡＬ</t>
  </si>
  <si>
    <t>ＭｏｒＢ　ＳＨＩＲＴＳ（６２０５）</t>
  </si>
  <si>
    <t>ＷｏｒＧ　ＳＨＩＲＴＳ（６２０６）</t>
  </si>
  <si>
    <r>
      <t>ＭｏｒＢ　ＵＮＤＥＲＰＡＮＴＳ</t>
    </r>
    <r>
      <rPr>
        <sz val="11"/>
        <rFont val="ＭＳ Ｐゴシック"/>
        <family val="0"/>
      </rPr>
      <t>&amp;</t>
    </r>
    <r>
      <rPr>
        <sz val="11"/>
        <rFont val="ＭＳ Ｐゴシック"/>
        <family val="0"/>
      </rPr>
      <t>ＢＲＩＥＦＳ　</t>
    </r>
  </si>
  <si>
    <t>ＭｏｒＢ　ＵＮＤＥＲ　ＧＡＲＭＥＮＴＳ（６２０７）ＴＯＴＡＬ</t>
  </si>
  <si>
    <r>
      <t>ＷｏｒＧ　ＳＬＩＰＳ</t>
    </r>
    <r>
      <rPr>
        <sz val="11"/>
        <rFont val="ＭＳ Ｐゴシック"/>
        <family val="0"/>
      </rPr>
      <t>&amp;</t>
    </r>
    <r>
      <rPr>
        <sz val="11"/>
        <rFont val="ＭＳ Ｐゴシック"/>
        <family val="0"/>
      </rPr>
      <t>ＰＥＴＴＩＣＯＡＴＳ</t>
    </r>
  </si>
  <si>
    <r>
      <t>ＷｏｒＧ　ＮＩＧＨＴＤＲＥＳＳＥＳ</t>
    </r>
    <r>
      <rPr>
        <sz val="11"/>
        <rFont val="ＭＳ Ｐゴシック"/>
        <family val="0"/>
      </rPr>
      <t>&amp;</t>
    </r>
    <r>
      <rPr>
        <sz val="11"/>
        <rFont val="ＭＳ Ｐゴシック"/>
        <family val="0"/>
      </rPr>
      <t>ＰＹＪＡＭＡＳ</t>
    </r>
  </si>
  <si>
    <t>ＷｏｒＧ　ＯＴＨＥＲ　ＵＮＤＥＲ　ＧＡＲＭＥＮＴＳ</t>
  </si>
  <si>
    <t>ＷｏｒＧ　ＵＮＤＥＲ　ＧＡＲＭＥＮＴＳ（６２０８）ＴＯＴＡＬ</t>
  </si>
  <si>
    <t>ＢＲＡＳＳＩＥＲＥＳ</t>
  </si>
  <si>
    <t>ＧＩＲＤＬＥＳ&amp;ＰＡＮＴＹーＧＩＲＤＬＥＳ</t>
  </si>
  <si>
    <t>ＣＯＲＳＥＬＥＴＴＥＳ</t>
  </si>
  <si>
    <t>ＯＴＨＥＲ　ＧＡＲＭＥＮＴＳ</t>
  </si>
  <si>
    <t>ＦＡＵＮＤＡＳＹＯＮＳ（６２12）　ＴＯＴＡＬ</t>
  </si>
  <si>
    <t>ＳＨＡＷＬＳ・ＳＣＡＲＶＥＳ（６２１４）ＴＯＴＡＬ</t>
  </si>
  <si>
    <t>ＴＩＥＳ（６２１５）　ＴＯＴＡＬ</t>
  </si>
  <si>
    <t>ＧＬＯＶＥＳ（６２１６）　ＴＯＴＡＬ</t>
  </si>
  <si>
    <t>ＯＴＨＥＲ　ＣＬＯＴＨＩＮＧ　ＡＣＣＥＳＳＯＲＩＥＳ（６２１７）　ＴＯＴＡＬ</t>
  </si>
  <si>
    <t>ＷＯＶＥＮ　ＧＡＲＭＥＮＴＳ（ＣＨＡＰＴＥＲ　６２　ＡＲＴＩＣＬＥＳ）　　ＴＯＴＡＬ</t>
  </si>
  <si>
    <t>ＧＲＡＮＤ　ＴＯＴＡＬ　ＯＦ　ＧＡＲＭＥＮＴＳ</t>
  </si>
  <si>
    <t>ＯＴＨＥＲ　ＧＡＲＭＥＮＴＳ　ＯＦ　ＭorＢ（６２１１）</t>
  </si>
  <si>
    <t>ＯＴＨＥＲ　ＧＡＲＭＥＮＴＳ　ＯＦ　ＷorＧ</t>
  </si>
  <si>
    <t>（ＳＯＵＲＣＥ）ＪＡＰＡＮ　ＴＲＡＤＩＮＧ　ＭＯＮＴＨＬＹ　ＲＥＰＯＲＴ　（ＪＡＰＡＮ　ＴＲＡＲＩＦＦ　ＡＳＳＯＣＩＡＴＩＯＮ）</t>
  </si>
  <si>
    <t>-</t>
  </si>
  <si>
    <t>｛43、778｝</t>
  </si>
  <si>
    <t>ー</t>
  </si>
  <si>
    <t>｛３、２２１、４４０｝</t>
  </si>
  <si>
    <t>ＨＡＮＤＫＥＲＣＨＩＥＦＳ（６２１３）　ＴＯＴＡＬ</t>
  </si>
  <si>
    <t>ＭorＢ/ ＷorＧ ＳＵＩＴＳ</t>
  </si>
  <si>
    <t>ＭorＢ/ＷorＧ ＥＮＳＥＮＭＢＬＥＳ</t>
  </si>
  <si>
    <t>ＭorＢ /ＷorＧ ＪＡＣＫＥＴＳ&amp;ＢＬＡＺＥＲＳ</t>
  </si>
  <si>
    <t>ＷｏｒＧ ＤＲＥＳＳＥＳ・ＳＫＩＲＴＳ</t>
  </si>
  <si>
    <t>２００２年</t>
  </si>
  <si>
    <r>
      <t>6101</t>
    </r>
    <r>
      <rPr>
        <sz val="11"/>
        <rFont val="ＭＳ Ｐゴシック"/>
        <family val="0"/>
      </rPr>
      <t>＋6</t>
    </r>
    <r>
      <rPr>
        <sz val="11"/>
        <rFont val="ＭＳ Ｐゴシック"/>
        <family val="0"/>
      </rPr>
      <t>102</t>
    </r>
  </si>
  <si>
    <r>
      <t>6103</t>
    </r>
    <r>
      <rPr>
        <sz val="11"/>
        <rFont val="ＭＳ Ｐゴシック"/>
        <family val="0"/>
      </rPr>
      <t>＋</t>
    </r>
    <r>
      <rPr>
        <sz val="11"/>
        <rFont val="ＭＳ Ｐゴシック"/>
        <family val="0"/>
      </rPr>
      <t>6104</t>
    </r>
    <r>
      <rPr>
        <sz val="11"/>
        <rFont val="ＭＳ Ｐゴシック"/>
        <family val="0"/>
      </rPr>
      <t>、</t>
    </r>
    <r>
      <rPr>
        <sz val="11"/>
        <rFont val="ＭＳ Ｐゴシック"/>
        <family val="0"/>
      </rPr>
      <t>11</t>
    </r>
    <r>
      <rPr>
        <sz val="11"/>
        <rFont val="ＭＳ Ｐゴシック"/>
        <family val="0"/>
      </rPr>
      <t>～1</t>
    </r>
    <r>
      <rPr>
        <sz val="11"/>
        <rFont val="ＭＳ Ｐゴシック"/>
        <family val="0"/>
      </rPr>
      <t>9</t>
    </r>
  </si>
  <si>
    <r>
      <t>6103</t>
    </r>
    <r>
      <rPr>
        <sz val="11"/>
        <rFont val="ＭＳ Ｐゴシック"/>
        <family val="0"/>
      </rPr>
      <t>＋</t>
    </r>
    <r>
      <rPr>
        <sz val="11"/>
        <rFont val="ＭＳ Ｐゴシック"/>
        <family val="0"/>
      </rPr>
      <t>6104</t>
    </r>
    <r>
      <rPr>
        <sz val="11"/>
        <rFont val="ＭＳ Ｐゴシック"/>
        <family val="0"/>
      </rPr>
      <t>、</t>
    </r>
    <r>
      <rPr>
        <sz val="11"/>
        <rFont val="ＭＳ Ｐゴシック"/>
        <family val="0"/>
      </rPr>
      <t>21</t>
    </r>
    <r>
      <rPr>
        <sz val="11"/>
        <rFont val="ＭＳ Ｐゴシック"/>
        <family val="0"/>
      </rPr>
      <t>～2</t>
    </r>
    <r>
      <rPr>
        <sz val="11"/>
        <rFont val="ＭＳ Ｐゴシック"/>
        <family val="0"/>
      </rPr>
      <t>9</t>
    </r>
  </si>
  <si>
    <r>
      <t>6103</t>
    </r>
    <r>
      <rPr>
        <sz val="11"/>
        <rFont val="ＭＳ Ｐゴシック"/>
        <family val="0"/>
      </rPr>
      <t>＋</t>
    </r>
    <r>
      <rPr>
        <sz val="11"/>
        <rFont val="ＭＳ Ｐゴシック"/>
        <family val="0"/>
      </rPr>
      <t>6104</t>
    </r>
    <r>
      <rPr>
        <sz val="11"/>
        <rFont val="ＭＳ Ｐゴシック"/>
        <family val="0"/>
      </rPr>
      <t>、</t>
    </r>
    <r>
      <rPr>
        <sz val="11"/>
        <rFont val="ＭＳ Ｐゴシック"/>
        <family val="0"/>
      </rPr>
      <t>31</t>
    </r>
    <r>
      <rPr>
        <sz val="11"/>
        <rFont val="ＭＳ Ｐゴシック"/>
        <family val="0"/>
      </rPr>
      <t>～3</t>
    </r>
    <r>
      <rPr>
        <sz val="11"/>
        <rFont val="ＭＳ Ｐゴシック"/>
        <family val="0"/>
      </rPr>
      <t>9</t>
    </r>
  </si>
  <si>
    <r>
      <t>6103</t>
    </r>
    <r>
      <rPr>
        <sz val="11"/>
        <rFont val="ＭＳ Ｐゴシック"/>
        <family val="0"/>
      </rPr>
      <t>，</t>
    </r>
    <r>
      <rPr>
        <sz val="11"/>
        <rFont val="ＭＳ Ｐゴシック"/>
        <family val="0"/>
      </rPr>
      <t>41</t>
    </r>
    <r>
      <rPr>
        <sz val="11"/>
        <rFont val="ＭＳ Ｐゴシック"/>
        <family val="0"/>
      </rPr>
      <t>～</t>
    </r>
    <r>
      <rPr>
        <sz val="11"/>
        <rFont val="ＭＳ Ｐゴシック"/>
        <family val="0"/>
      </rPr>
      <t>49</t>
    </r>
    <r>
      <rPr>
        <sz val="11"/>
        <rFont val="ＭＳ Ｐゴシック"/>
        <family val="0"/>
      </rPr>
      <t>。</t>
    </r>
    <r>
      <rPr>
        <sz val="11"/>
        <rFont val="ＭＳ Ｐゴシック"/>
        <family val="0"/>
      </rPr>
      <t>6104</t>
    </r>
    <r>
      <rPr>
        <sz val="11"/>
        <rFont val="ＭＳ Ｐゴシック"/>
        <family val="0"/>
      </rPr>
      <t>、</t>
    </r>
    <r>
      <rPr>
        <sz val="11"/>
        <rFont val="ＭＳ Ｐゴシック"/>
        <family val="0"/>
      </rPr>
      <t>61</t>
    </r>
    <r>
      <rPr>
        <sz val="11"/>
        <rFont val="ＭＳ Ｐゴシック"/>
        <family val="0"/>
      </rPr>
      <t>～6</t>
    </r>
    <r>
      <rPr>
        <sz val="11"/>
        <rFont val="ＭＳ Ｐゴシック"/>
        <family val="0"/>
      </rPr>
      <t>9</t>
    </r>
  </si>
  <si>
    <r>
      <t>6104、</t>
    </r>
    <r>
      <rPr>
        <sz val="11"/>
        <rFont val="ＭＳ Ｐゴシック"/>
        <family val="0"/>
      </rPr>
      <t>41</t>
    </r>
    <r>
      <rPr>
        <sz val="11"/>
        <rFont val="ＭＳ Ｐゴシック"/>
        <family val="0"/>
      </rPr>
      <t>～</t>
    </r>
    <r>
      <rPr>
        <sz val="11"/>
        <rFont val="ＭＳ Ｐゴシック"/>
        <family val="0"/>
      </rPr>
      <t>49</t>
    </r>
    <r>
      <rPr>
        <sz val="11"/>
        <rFont val="ＭＳ Ｐゴシック"/>
        <family val="0"/>
      </rPr>
      <t>・</t>
    </r>
    <r>
      <rPr>
        <sz val="11"/>
        <rFont val="ＭＳ Ｐゴシック"/>
        <family val="0"/>
      </rPr>
      <t>51</t>
    </r>
    <r>
      <rPr>
        <sz val="11"/>
        <rFont val="ＭＳ Ｐゴシック"/>
        <family val="0"/>
      </rPr>
      <t>～</t>
    </r>
    <r>
      <rPr>
        <sz val="11"/>
        <rFont val="ＭＳ Ｐゴシック"/>
        <family val="0"/>
      </rPr>
      <t>59</t>
    </r>
  </si>
  <si>
    <t>6105＋6106</t>
  </si>
  <si>
    <t>6110</t>
  </si>
  <si>
    <t>6112～6114</t>
  </si>
  <si>
    <r>
      <t>61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7、</t>
    </r>
    <r>
      <rPr>
        <sz val="11"/>
        <rFont val="ＭＳ Ｐゴシック"/>
        <family val="0"/>
      </rPr>
      <t>11</t>
    </r>
    <r>
      <rPr>
        <sz val="11"/>
        <rFont val="ＭＳ Ｐゴシック"/>
        <family val="0"/>
      </rPr>
      <t>～</t>
    </r>
    <r>
      <rPr>
        <sz val="11"/>
        <rFont val="ＭＳ Ｐゴシック"/>
        <family val="0"/>
      </rPr>
      <t>19</t>
    </r>
    <r>
      <rPr>
        <sz val="11"/>
        <rFont val="ＭＳ Ｐゴシック"/>
        <family val="0"/>
      </rPr>
      <t>。</t>
    </r>
    <r>
      <rPr>
        <sz val="11"/>
        <rFont val="ＭＳ Ｐゴシック"/>
        <family val="0"/>
      </rPr>
      <t>6108、21～29</t>
    </r>
  </si>
  <si>
    <r>
      <t>61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7、</t>
    </r>
    <r>
      <rPr>
        <sz val="11"/>
        <rFont val="ＭＳ Ｐゴシック"/>
        <family val="0"/>
      </rPr>
      <t>21</t>
    </r>
    <r>
      <rPr>
        <sz val="11"/>
        <rFont val="ＭＳ Ｐゴシック"/>
        <family val="0"/>
      </rPr>
      <t>～</t>
    </r>
    <r>
      <rPr>
        <sz val="11"/>
        <rFont val="ＭＳ Ｐゴシック"/>
        <family val="0"/>
      </rPr>
      <t>29</t>
    </r>
    <r>
      <rPr>
        <sz val="11"/>
        <rFont val="ＭＳ Ｐゴシック"/>
        <family val="0"/>
      </rPr>
      <t>。</t>
    </r>
    <r>
      <rPr>
        <sz val="11"/>
        <rFont val="ＭＳ Ｐゴシック"/>
        <family val="0"/>
      </rPr>
      <t>6108、31～39</t>
    </r>
  </si>
  <si>
    <t>6109</t>
  </si>
  <si>
    <t>6115</t>
  </si>
  <si>
    <t>6116</t>
  </si>
  <si>
    <t>6117,1</t>
  </si>
  <si>
    <t>6117,21</t>
  </si>
  <si>
    <t>ＮＵＭＢＥＲ</t>
  </si>
  <si>
    <t>ＵＮＤＥＲＰＡＮＴＳ&amp;ＢＲＩＥＦＳ　</t>
  </si>
  <si>
    <t>ＴＩＥＳ</t>
  </si>
  <si>
    <t>ＣＬＯＴＨＩＮＧ　ＡＣＣＥＳＳＯＲＩＥＳ　</t>
  </si>
  <si>
    <t>ＧＬＯＶＥＳ　&amp;　ＭＩＴＴＥＮＳ</t>
  </si>
  <si>
    <t>Ｔ－ＳＨＩＲＴＳ・ＳＩＮＧＬＥＴＳ　ＡＮＤ　ＯＴＨＥＲ</t>
  </si>
  <si>
    <t>ＳＯＣＫＳ　&amp;　ＳＴＯＣＫＩＮＧＳ</t>
  </si>
  <si>
    <t>ＯＴＨＥＲ　ＧＡＲＭＥＮＴＳ</t>
  </si>
  <si>
    <t>ＳＨＩＲＴＳ</t>
  </si>
  <si>
    <t>COATS</t>
  </si>
  <si>
    <t>ＳＷＥＡＴＥＲＳ</t>
  </si>
  <si>
    <t>MｏｒB　COATS　ＡＮＤ　ＯＴＨＥＲ</t>
  </si>
  <si>
    <t>ＭｏｒＢ　ＳＵＩＴＳ</t>
  </si>
  <si>
    <t>6203、11～19</t>
  </si>
  <si>
    <t>ＭｏｒＢ　ＥＮＳＥＭＢＬＥＳ</t>
  </si>
  <si>
    <t>6203、21～29</t>
  </si>
  <si>
    <t>ＭｏｒＢ　ＪＡＣＫＥＴＳ&amp;ＢＬＡＺＥＲＳ</t>
  </si>
  <si>
    <t>6203、31～39</t>
  </si>
  <si>
    <t>ＭｏｒＢ　ＴＲＯＵＳＥＲＳ・ＢＲＥＥＣＨＥＳ　ＡＮＤ　ＯＴＨＥＲ</t>
  </si>
  <si>
    <t>6203、41～49</t>
  </si>
  <si>
    <t>ＷｏｒＧ　ＯＶＥＲＣＯＡＴＳ　ＡＮＤ　ＯＴＨＥＲ</t>
  </si>
  <si>
    <t>ＷｏｒＧ　ＳＵＩＴＳ</t>
  </si>
  <si>
    <t>6204、11～19</t>
  </si>
  <si>
    <t>ＷｏｒＧ　ＥＮＳＥＭＢＬＥＳ</t>
  </si>
  <si>
    <t>6204、21～29</t>
  </si>
  <si>
    <t>ＷｏｒＧ　ＪＡＣＫＥＴＳ&amp;ＢＬＡＺＥＲＳ</t>
  </si>
  <si>
    <t>6204、31～39</t>
  </si>
  <si>
    <t>ＷｏｒＧ　ＤＲＥＳＳＥＳ</t>
  </si>
  <si>
    <t>6204、41～49</t>
  </si>
  <si>
    <t>ＷｏｒＧ　ＳＫＩＲＴＳ</t>
  </si>
  <si>
    <t>6204、51～59</t>
  </si>
  <si>
    <t>ＷｏｒＧ　ＴＲＯＵＳＥＲＳ・ＳＨＯＲＴＳ　ＡＮＤ　ＯＴＨＥＲ</t>
  </si>
  <si>
    <t>6204、61～69</t>
  </si>
  <si>
    <t>6205＋6206</t>
  </si>
  <si>
    <t>ＧＲＡＮＤ　ＴＯＴＡＬ　ＯＦ　ＧＡＲＭＥＮＴＳ</t>
  </si>
  <si>
    <t>ＳＨＩＲＴＳ</t>
  </si>
  <si>
    <t>ＭｏｒＢ　ＵＮＤＥＲ　ＧＡＲＭＥＮＴＳ</t>
  </si>
  <si>
    <t>ＷｏｒＧ　ＵＮＤＥＲ　ＧＡＲＭＥＮＴＳ</t>
  </si>
  <si>
    <t>ＦＡＵＮＤＡＳＹＯＮＳ</t>
  </si>
  <si>
    <t>ＨＡＮＤＫＥＲＣＨＩＥＦＳ</t>
  </si>
  <si>
    <t>ＳＨＡＷＬＳ・ＳＣＡＲＶＥＳ</t>
  </si>
  <si>
    <t>ＧＬＯＶＥＳ</t>
  </si>
  <si>
    <t>ＯＴＨＥＲ　ＣＬＯＴＨＩＮＧ　ＡＣＣＥＳＳＯＲＩＥＳ</t>
  </si>
  <si>
    <t>ＭorＢ ＳＵＩＴＳ</t>
  </si>
  <si>
    <t>ＭorＢ ＥＮＳＥＮＭＢＬＥＳ</t>
  </si>
  <si>
    <t>ＭorＢ  ＪＡＣＫＥＴＳ&amp;ＢＬＡＺＥＲＳ</t>
  </si>
  <si>
    <t>ＭｏｒＢ　ＯＵＴＥＲ　ＧＡＲＭＥＮＴＳ　（６1０３）　ＴＯＴＡＬ</t>
  </si>
  <si>
    <t xml:space="preserve"> ＷorＧ ＳＵＩＴＳ</t>
  </si>
  <si>
    <t>ＷorＧ ＥＮＳＥＮＭＢＬＥＳ</t>
  </si>
  <si>
    <t>ＷorＧ ＪＡＣＫＥＴＳ&amp;ＢＬＡＺＥＲＳ</t>
  </si>
  <si>
    <t>ＷｏｒＧ ＤＲＥＳＳＥＳ</t>
  </si>
  <si>
    <t>ＷｏｒＧ　ＴＲＯＵＳＥＲＳ・ＳＨＯＲＴＳ　ＡＮＤ　ＯＴＨＥＲ</t>
  </si>
  <si>
    <t>ＷorＧ　ＳＫＩＲＴＳ・ＤＩＶＩＤＥＤ　ＳＫＩＲＴＳ</t>
  </si>
  <si>
    <t>ＷｏｒＧ ＯＵＴＥＲ　ＧＡＲＭＥＮＴＳ（６１０４）ＴＯＴＡＬ</t>
  </si>
  <si>
    <r>
      <t>302-A</t>
    </r>
    <r>
      <rPr>
        <sz val="14"/>
        <rFont val="ＭＳ Ｐゴシック"/>
        <family val="3"/>
      </rPr>
      <t>　　　</t>
    </r>
    <r>
      <rPr>
        <b/>
        <sz val="14"/>
        <rFont val="ＭＳ Ｐゴシック"/>
        <family val="3"/>
      </rPr>
      <t>ＳＴＡＳＴＩＣ　ＯＦ　ＩＭＰＯＲＴＳ　（ＣＯＮＴＩＮＵＯＵＳ）</t>
    </r>
  </si>
  <si>
    <r>
      <t>302-A　</t>
    </r>
    <r>
      <rPr>
        <sz val="14"/>
        <rFont val="ＭＳ Ｐゴシック"/>
        <family val="3"/>
      </rPr>
      <t>　</t>
    </r>
    <r>
      <rPr>
        <b/>
        <sz val="14"/>
        <rFont val="ＭＳ Ｐゴシック"/>
        <family val="3"/>
      </rPr>
      <t>　ＳＴＡＴＩＣ　ＯＦ　ＩＭＰＯＲＴＳ（ＣＯＮＴＩＮＵＯＵＳ）</t>
    </r>
  </si>
  <si>
    <t>ＭorＢ/ＷｏｒＧ　ＴＲＯＵＳＥＲＳ・ＳＨＯＲＴＳ・ＢＲＥＥＣＨＥＳ</t>
  </si>
  <si>
    <t>302-A　　　ＳＴＡＳＴＩＣ　ＯＦ　ＩＭＰＯＲＴＳ　（ＣＯＮＴＩＮＵＯＵＳ）</t>
  </si>
  <si>
    <t>302-A　　　ＳＴＡＴＩＣ　ＯＦ　ＩＭＰＯＲＴＳ3　（ＣＯＮＴＩＮＵＯＵＳ）</t>
  </si>
  <si>
    <t>unit Mil．yen</t>
  </si>
  <si>
    <t>unit 1000　pc</t>
  </si>
  <si>
    <t>unit　1000　pc</t>
  </si>
  <si>
    <t>２００３年</t>
  </si>
  <si>
    <t>（ＳＯURＣＥ）　ＴＨＥ　ＪＡＰＡＮ　ＴＥＸＴＩＬＥＳ　ＩＭＰＯＲＴＥＲＳ　ＡＳＳＯＣＩＡＴＩＯＮ　</t>
  </si>
  <si>
    <t>ＫＮＩＴＴＥＤ　ＧＡＲＭＥＮＴＳ  ＧＲＡＮＤ　ＴＯＴＡＬ　　</t>
  </si>
  <si>
    <t>ＫＮＩＴＴＥＤ　ＧＡＲＭＥＮＴＳ   ＧＲＡＮＤ　ＴＯＴＡＬ　　</t>
  </si>
  <si>
    <t>ＷＯＶＥＮ　ＧＡＲＭＥＮＴＳ　ＴＯＴＡＬ</t>
  </si>
  <si>
    <t>ＯＴＨＥＲＳ　ＧＡＲＭＥＮＴＳ　ＴＯＴＡＬ　　</t>
  </si>
  <si>
    <t>ＷＯＶＥＮ　ＧＡＲＭＥＮＴＳ　　ＴＯＴＡＬ</t>
  </si>
  <si>
    <t>２００４年</t>
  </si>
  <si>
    <t>4015,4023,4303,4304</t>
  </si>
  <si>
    <t>２００5年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</si>
</sst>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"/>
    <numFmt numFmtId="185" formatCode="#,##0.0;[Red]\-#,##0.0"/>
    <numFmt numFmtId="186" formatCode="0.0_ "/>
    <numFmt numFmtId="187" formatCode="#,##0.0_ ;[Red]\-#,##0.0\ "/>
    <numFmt numFmtId="188" formatCode="#,##0_ ;[Red]\-#,##0\ "/>
    <numFmt numFmtId="189" formatCode="[&lt;=999]000;[&lt;=99999]000\-00;000\-0000"/>
    <numFmt numFmtId="190" formatCode="#,##0_);[Red]\(#,##0\)"/>
    <numFmt numFmtId="191" formatCode="#,##0.0_);[Red]\(#,##0.0\)"/>
    <numFmt numFmtId="192" formatCode="0_);[Red]\(0\)"/>
    <numFmt numFmtId="193" formatCode="#,##0.0_ "/>
    <numFmt numFmtId="194" formatCode="0.0;[Red]0.0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dotted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dotted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thin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medium"/>
      <top>
        <color indexed="63"/>
      </top>
      <bottom style="thin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dotted"/>
      <bottom style="medium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medium"/>
      <bottom>
        <color indexed="63"/>
      </bottom>
    </border>
    <border>
      <left style="dotted"/>
      <right style="thin"/>
      <top style="dashed"/>
      <bottom style="dashed"/>
    </border>
    <border>
      <left>
        <color indexed="63"/>
      </left>
      <right>
        <color indexed="63"/>
      </right>
      <top style="dotted"/>
      <bottom style="thin"/>
    </border>
    <border>
      <left style="dotted"/>
      <right style="thin"/>
      <top style="dashed"/>
      <bottom style="thin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ashed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/>
    </xf>
    <xf numFmtId="38" fontId="0" fillId="0" borderId="10" xfId="16" applyBorder="1" applyAlignment="1">
      <alignment/>
    </xf>
    <xf numFmtId="184" fontId="0" fillId="0" borderId="10" xfId="0" applyNumberFormat="1" applyBorder="1" applyAlignment="1">
      <alignment/>
    </xf>
    <xf numFmtId="184" fontId="0" fillId="0" borderId="11" xfId="0" applyNumberFormat="1" applyBorder="1" applyAlignment="1">
      <alignment/>
    </xf>
    <xf numFmtId="38" fontId="0" fillId="0" borderId="12" xfId="16" applyBorder="1" applyAlignment="1">
      <alignment/>
    </xf>
    <xf numFmtId="38" fontId="1" fillId="0" borderId="13" xfId="16" applyFont="1" applyBorder="1" applyAlignment="1">
      <alignment/>
    </xf>
    <xf numFmtId="184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4" fontId="1" fillId="0" borderId="13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38" fontId="0" fillId="0" borderId="10" xfId="16" applyBorder="1" applyAlignment="1">
      <alignment/>
    </xf>
    <xf numFmtId="38" fontId="0" fillId="0" borderId="12" xfId="16" applyBorder="1" applyAlignment="1">
      <alignment/>
    </xf>
    <xf numFmtId="38" fontId="1" fillId="0" borderId="12" xfId="16" applyFont="1" applyBorder="1" applyAlignment="1">
      <alignment/>
    </xf>
    <xf numFmtId="38" fontId="1" fillId="0" borderId="19" xfId="16" applyFont="1" applyBorder="1" applyAlignment="1">
      <alignment/>
    </xf>
    <xf numFmtId="184" fontId="1" fillId="0" borderId="19" xfId="0" applyNumberFormat="1" applyFont="1" applyBorder="1" applyAlignment="1">
      <alignment/>
    </xf>
    <xf numFmtId="184" fontId="1" fillId="0" borderId="20" xfId="0" applyNumberFormat="1" applyFont="1" applyBorder="1" applyAlignment="1">
      <alignment/>
    </xf>
    <xf numFmtId="49" fontId="0" fillId="0" borderId="5" xfId="0" applyNumberFormat="1" applyBorder="1" applyAlignment="1">
      <alignment/>
    </xf>
    <xf numFmtId="184" fontId="1" fillId="0" borderId="21" xfId="0" applyNumberFormat="1" applyFont="1" applyBorder="1" applyAlignment="1">
      <alignment/>
    </xf>
    <xf numFmtId="0" fontId="0" fillId="0" borderId="0" xfId="0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184" fontId="1" fillId="0" borderId="19" xfId="0" applyNumberFormat="1" applyFont="1" applyBorder="1" applyAlignment="1">
      <alignment horizontal="right"/>
    </xf>
    <xf numFmtId="184" fontId="1" fillId="0" borderId="14" xfId="0" applyNumberFormat="1" applyFont="1" applyBorder="1" applyAlignment="1">
      <alignment/>
    </xf>
    <xf numFmtId="186" fontId="0" fillId="0" borderId="11" xfId="0" applyNumberFormat="1" applyBorder="1" applyAlignment="1">
      <alignment/>
    </xf>
    <xf numFmtId="1" fontId="0" fillId="0" borderId="5" xfId="0" applyNumberFormat="1" applyBorder="1" applyAlignment="1" quotePrefix="1">
      <alignment/>
    </xf>
    <xf numFmtId="184" fontId="1" fillId="0" borderId="22" xfId="0" applyNumberFormat="1" applyFont="1" applyBorder="1" applyAlignment="1">
      <alignment/>
    </xf>
    <xf numFmtId="38" fontId="1" fillId="0" borderId="23" xfId="16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24" xfId="0" applyBorder="1" applyAlignment="1">
      <alignment horizontal="left" vertical="distributed"/>
    </xf>
    <xf numFmtId="0" fontId="0" fillId="0" borderId="25" xfId="0" applyBorder="1" applyAlignment="1">
      <alignment horizontal="left" vertical="distributed"/>
    </xf>
    <xf numFmtId="0" fontId="1" fillId="0" borderId="26" xfId="0" applyFont="1" applyBorder="1" applyAlignment="1">
      <alignment horizontal="left" vertical="distributed"/>
    </xf>
    <xf numFmtId="0" fontId="0" fillId="0" borderId="24" xfId="0" applyFont="1" applyBorder="1" applyAlignment="1">
      <alignment horizontal="left" vertical="distributed"/>
    </xf>
    <xf numFmtId="0" fontId="0" fillId="0" borderId="27" xfId="0" applyBorder="1" applyAlignment="1">
      <alignment horizontal="left" vertical="distributed"/>
    </xf>
    <xf numFmtId="0" fontId="1" fillId="0" borderId="26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26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49" fontId="1" fillId="0" borderId="16" xfId="0" applyNumberFormat="1" applyFont="1" applyBorder="1" applyAlignment="1">
      <alignment horizontal="left"/>
    </xf>
    <xf numFmtId="38" fontId="1" fillId="0" borderId="33" xfId="16" applyFont="1" applyBorder="1" applyAlignment="1">
      <alignment/>
    </xf>
    <xf numFmtId="38" fontId="1" fillId="0" borderId="34" xfId="16" applyFont="1" applyBorder="1" applyAlignment="1">
      <alignment/>
    </xf>
    <xf numFmtId="38" fontId="1" fillId="0" borderId="35" xfId="16" applyFont="1" applyBorder="1" applyAlignment="1">
      <alignment/>
    </xf>
    <xf numFmtId="38" fontId="1" fillId="0" borderId="36" xfId="16" applyFont="1" applyBorder="1" applyAlignment="1">
      <alignment/>
    </xf>
    <xf numFmtId="38" fontId="1" fillId="0" borderId="37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18" xfId="16" applyFont="1" applyBorder="1" applyAlignment="1">
      <alignment/>
    </xf>
    <xf numFmtId="0" fontId="0" fillId="0" borderId="30" xfId="0" applyBorder="1" applyAlignment="1">
      <alignment horizontal="centerContinuous"/>
    </xf>
    <xf numFmtId="38" fontId="0" fillId="0" borderId="28" xfId="16" applyBorder="1" applyAlignment="1">
      <alignment/>
    </xf>
    <xf numFmtId="38" fontId="0" fillId="0" borderId="25" xfId="16" applyBorder="1" applyAlignment="1">
      <alignment/>
    </xf>
    <xf numFmtId="38" fontId="1" fillId="0" borderId="26" xfId="16" applyFont="1" applyBorder="1" applyAlignment="1">
      <alignment/>
    </xf>
    <xf numFmtId="38" fontId="1" fillId="0" borderId="25" xfId="16" applyFont="1" applyBorder="1" applyAlignment="1">
      <alignment/>
    </xf>
    <xf numFmtId="38" fontId="1" fillId="0" borderId="32" xfId="16" applyFont="1" applyBorder="1" applyAlignment="1">
      <alignment/>
    </xf>
    <xf numFmtId="38" fontId="0" fillId="0" borderId="30" xfId="16" applyBorder="1" applyAlignment="1">
      <alignment/>
    </xf>
    <xf numFmtId="38" fontId="0" fillId="0" borderId="24" xfId="16" applyBorder="1" applyAlignment="1">
      <alignment/>
    </xf>
    <xf numFmtId="38" fontId="1" fillId="0" borderId="31" xfId="16" applyFont="1" applyBorder="1" applyAlignment="1">
      <alignment/>
    </xf>
    <xf numFmtId="38" fontId="1" fillId="0" borderId="38" xfId="16" applyFont="1" applyBorder="1" applyAlignment="1">
      <alignment/>
    </xf>
    <xf numFmtId="38" fontId="1" fillId="0" borderId="32" xfId="16" applyFont="1" applyBorder="1" applyAlignment="1">
      <alignment horizontal="right"/>
    </xf>
    <xf numFmtId="38" fontId="1" fillId="0" borderId="27" xfId="16" applyFont="1" applyBorder="1" applyAlignment="1">
      <alignment/>
    </xf>
    <xf numFmtId="38" fontId="1" fillId="0" borderId="24" xfId="16" applyFont="1" applyBorder="1" applyAlignment="1">
      <alignment/>
    </xf>
    <xf numFmtId="186" fontId="0" fillId="0" borderId="6" xfId="0" applyNumberFormat="1" applyBorder="1" applyAlignment="1">
      <alignment/>
    </xf>
    <xf numFmtId="0" fontId="0" fillId="0" borderId="17" xfId="0" applyBorder="1" applyAlignment="1">
      <alignment horizontal="centerContinuous"/>
    </xf>
    <xf numFmtId="0" fontId="1" fillId="0" borderId="0" xfId="0" applyFont="1" applyBorder="1" applyAlignment="1">
      <alignment/>
    </xf>
    <xf numFmtId="38" fontId="0" fillId="0" borderId="8" xfId="16" applyBorder="1" applyAlignment="1">
      <alignment/>
    </xf>
    <xf numFmtId="38" fontId="0" fillId="0" borderId="34" xfId="16" applyBorder="1" applyAlignment="1">
      <alignment/>
    </xf>
    <xf numFmtId="38" fontId="0" fillId="0" borderId="6" xfId="16" applyBorder="1" applyAlignment="1">
      <alignment/>
    </xf>
    <xf numFmtId="38" fontId="0" fillId="0" borderId="0" xfId="16" applyBorder="1" applyAlignment="1">
      <alignment/>
    </xf>
    <xf numFmtId="38" fontId="0" fillId="0" borderId="28" xfId="16" applyBorder="1" applyAlignment="1">
      <alignment/>
    </xf>
    <xf numFmtId="38" fontId="0" fillId="0" borderId="25" xfId="16" applyBorder="1" applyAlignment="1">
      <alignment/>
    </xf>
    <xf numFmtId="38" fontId="0" fillId="0" borderId="24" xfId="16" applyBorder="1" applyAlignment="1">
      <alignment/>
    </xf>
    <xf numFmtId="38" fontId="0" fillId="0" borderId="30" xfId="16" applyBorder="1" applyAlignment="1">
      <alignment/>
    </xf>
    <xf numFmtId="38" fontId="0" fillId="0" borderId="24" xfId="16" applyFont="1" applyBorder="1" applyAlignment="1">
      <alignment horizontal="right"/>
    </xf>
    <xf numFmtId="184" fontId="0" fillId="0" borderId="6" xfId="0" applyNumberFormat="1" applyBorder="1" applyAlignment="1">
      <alignment/>
    </xf>
    <xf numFmtId="184" fontId="0" fillId="0" borderId="39" xfId="0" applyNumberFormat="1" applyBorder="1" applyAlignment="1">
      <alignment/>
    </xf>
    <xf numFmtId="184" fontId="0" fillId="0" borderId="12" xfId="0" applyNumberFormat="1" applyBorder="1" applyAlignment="1">
      <alignment horizontal="right"/>
    </xf>
    <xf numFmtId="184" fontId="0" fillId="0" borderId="3" xfId="0" applyNumberFormat="1" applyBorder="1" applyAlignment="1">
      <alignment/>
    </xf>
    <xf numFmtId="184" fontId="0" fillId="0" borderId="4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1" fillId="0" borderId="0" xfId="0" applyNumberFormat="1" applyFont="1" applyBorder="1" applyAlignment="1">
      <alignment/>
    </xf>
    <xf numFmtId="184" fontId="0" fillId="0" borderId="6" xfId="0" applyNumberFormat="1" applyBorder="1" applyAlignment="1">
      <alignment/>
    </xf>
    <xf numFmtId="184" fontId="1" fillId="0" borderId="36" xfId="0" applyNumberFormat="1" applyFont="1" applyBorder="1" applyAlignment="1">
      <alignment/>
    </xf>
    <xf numFmtId="184" fontId="1" fillId="0" borderId="37" xfId="0" applyNumberFormat="1" applyFont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36" xfId="0" applyNumberFormat="1" applyBorder="1" applyAlignment="1">
      <alignment/>
    </xf>
    <xf numFmtId="184" fontId="0" fillId="0" borderId="40" xfId="0" applyNumberFormat="1" applyBorder="1" applyAlignment="1">
      <alignment/>
    </xf>
    <xf numFmtId="184" fontId="1" fillId="0" borderId="18" xfId="0" applyNumberFormat="1" applyFont="1" applyBorder="1" applyAlignment="1">
      <alignment/>
    </xf>
    <xf numFmtId="0" fontId="0" fillId="0" borderId="10" xfId="0" applyBorder="1" applyAlignment="1">
      <alignment horizontal="centerContinuous" vertical="distributed" wrapText="1"/>
    </xf>
    <xf numFmtId="0" fontId="0" fillId="0" borderId="10" xfId="0" applyBorder="1" applyAlignment="1">
      <alignment horizontal="centerContinuous" vertical="top" wrapText="1"/>
    </xf>
    <xf numFmtId="0" fontId="0" fillId="0" borderId="17" xfId="0" applyBorder="1" applyAlignment="1">
      <alignment horizontal="centerContinuous" wrapText="1"/>
    </xf>
    <xf numFmtId="184" fontId="0" fillId="0" borderId="0" xfId="0" applyNumberFormat="1" applyBorder="1" applyAlignment="1">
      <alignment horizontal="right"/>
    </xf>
    <xf numFmtId="186" fontId="0" fillId="0" borderId="39" xfId="0" applyNumberFormat="1" applyBorder="1" applyAlignment="1">
      <alignment/>
    </xf>
    <xf numFmtId="38" fontId="0" fillId="0" borderId="3" xfId="16" applyBorder="1" applyAlignment="1">
      <alignment/>
    </xf>
    <xf numFmtId="186" fontId="0" fillId="0" borderId="4" xfId="0" applyNumberFormat="1" applyBorder="1" applyAlignment="1">
      <alignment/>
    </xf>
    <xf numFmtId="186" fontId="1" fillId="0" borderId="39" xfId="0" applyNumberFormat="1" applyFont="1" applyBorder="1" applyAlignment="1">
      <alignment/>
    </xf>
    <xf numFmtId="186" fontId="1" fillId="0" borderId="40" xfId="0" applyNumberFormat="1" applyFont="1" applyBorder="1" applyAlignment="1">
      <alignment/>
    </xf>
    <xf numFmtId="186" fontId="1" fillId="0" borderId="41" xfId="0" applyNumberFormat="1" applyFont="1" applyBorder="1" applyAlignment="1">
      <alignment/>
    </xf>
    <xf numFmtId="186" fontId="1" fillId="0" borderId="42" xfId="0" applyNumberFormat="1" applyFont="1" applyBorder="1" applyAlignment="1">
      <alignment/>
    </xf>
    <xf numFmtId="0" fontId="0" fillId="0" borderId="28" xfId="0" applyBorder="1" applyAlignment="1">
      <alignment horizontal="centerContinuous"/>
    </xf>
    <xf numFmtId="0" fontId="0" fillId="0" borderId="7" xfId="0" applyBorder="1" applyAlignment="1">
      <alignment horizontal="centerContinuous" wrapText="1"/>
    </xf>
    <xf numFmtId="186" fontId="0" fillId="0" borderId="0" xfId="0" applyNumberFormat="1" applyBorder="1" applyAlignment="1">
      <alignment/>
    </xf>
    <xf numFmtId="38" fontId="0" fillId="0" borderId="1" xfId="16" applyBorder="1" applyAlignment="1">
      <alignment/>
    </xf>
    <xf numFmtId="0" fontId="0" fillId="0" borderId="3" xfId="0" applyBorder="1" applyAlignment="1">
      <alignment/>
    </xf>
    <xf numFmtId="186" fontId="0" fillId="0" borderId="3" xfId="0" applyNumberFormat="1" applyBorder="1" applyAlignment="1">
      <alignment/>
    </xf>
    <xf numFmtId="0" fontId="1" fillId="0" borderId="18" xfId="0" applyFont="1" applyBorder="1" applyAlignment="1">
      <alignment/>
    </xf>
    <xf numFmtId="184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42" xfId="0" applyNumberFormat="1" applyBorder="1" applyAlignment="1">
      <alignment/>
    </xf>
    <xf numFmtId="38" fontId="0" fillId="0" borderId="1" xfId="16" applyBorder="1" applyAlignment="1">
      <alignment/>
    </xf>
    <xf numFmtId="0" fontId="0" fillId="0" borderId="6" xfId="0" applyBorder="1" applyAlignment="1">
      <alignment/>
    </xf>
    <xf numFmtId="0" fontId="1" fillId="0" borderId="36" xfId="0" applyFont="1" applyBorder="1" applyAlignment="1">
      <alignment/>
    </xf>
    <xf numFmtId="186" fontId="0" fillId="0" borderId="40" xfId="0" applyNumberFormat="1" applyBorder="1" applyAlignment="1">
      <alignment/>
    </xf>
    <xf numFmtId="186" fontId="0" fillId="0" borderId="36" xfId="0" applyNumberFormat="1" applyBorder="1" applyAlignment="1">
      <alignment/>
    </xf>
    <xf numFmtId="0" fontId="1" fillId="0" borderId="37" xfId="0" applyFont="1" applyBorder="1" applyAlignment="1">
      <alignment/>
    </xf>
    <xf numFmtId="184" fontId="0" fillId="0" borderId="37" xfId="0" applyNumberFormat="1" applyBorder="1" applyAlignment="1">
      <alignment/>
    </xf>
    <xf numFmtId="186" fontId="0" fillId="0" borderId="41" xfId="0" applyNumberFormat="1" applyBorder="1" applyAlignment="1">
      <alignment/>
    </xf>
    <xf numFmtId="186" fontId="0" fillId="0" borderId="37" xfId="0" applyNumberFormat="1" applyBorder="1" applyAlignment="1">
      <alignment/>
    </xf>
    <xf numFmtId="38" fontId="1" fillId="0" borderId="38" xfId="16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184" fontId="0" fillId="0" borderId="37" xfId="0" applyNumberFormat="1" applyBorder="1" applyAlignment="1">
      <alignment horizontal="right"/>
    </xf>
    <xf numFmtId="184" fontId="0" fillId="0" borderId="0" xfId="0" applyNumberFormat="1" applyBorder="1" applyAlignment="1">
      <alignment/>
    </xf>
    <xf numFmtId="184" fontId="0" fillId="0" borderId="3" xfId="0" applyNumberFormat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36" xfId="0" applyNumberFormat="1" applyBorder="1" applyAlignment="1">
      <alignment/>
    </xf>
    <xf numFmtId="184" fontId="0" fillId="0" borderId="37" xfId="0" applyNumberFormat="1" applyBorder="1" applyAlignment="1">
      <alignment/>
    </xf>
    <xf numFmtId="184" fontId="0" fillId="0" borderId="43" xfId="0" applyNumberFormat="1" applyBorder="1" applyAlignment="1">
      <alignment/>
    </xf>
    <xf numFmtId="184" fontId="1" fillId="0" borderId="12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1" fillId="0" borderId="23" xfId="0" applyNumberFormat="1" applyFont="1" applyBorder="1" applyAlignment="1">
      <alignment/>
    </xf>
    <xf numFmtId="38" fontId="0" fillId="0" borderId="43" xfId="16" applyBorder="1" applyAlignment="1">
      <alignment/>
    </xf>
    <xf numFmtId="38" fontId="0" fillId="0" borderId="44" xfId="16" applyBorder="1" applyAlignment="1">
      <alignment/>
    </xf>
    <xf numFmtId="38" fontId="1" fillId="0" borderId="45" xfId="16" applyFont="1" applyBorder="1" applyAlignment="1">
      <alignment/>
    </xf>
    <xf numFmtId="184" fontId="0" fillId="0" borderId="19" xfId="0" applyNumberFormat="1" applyBorder="1" applyAlignment="1">
      <alignment/>
    </xf>
    <xf numFmtId="184" fontId="0" fillId="0" borderId="19" xfId="0" applyNumberFormat="1" applyBorder="1" applyAlignment="1">
      <alignment horizontal="right"/>
    </xf>
    <xf numFmtId="184" fontId="0" fillId="0" borderId="23" xfId="0" applyNumberFormat="1" applyBorder="1" applyAlignment="1">
      <alignment/>
    </xf>
    <xf numFmtId="38" fontId="0" fillId="0" borderId="43" xfId="16" applyBorder="1" applyAlignment="1">
      <alignment/>
    </xf>
    <xf numFmtId="38" fontId="0" fillId="0" borderId="46" xfId="16" applyBorder="1" applyAlignment="1">
      <alignment/>
    </xf>
    <xf numFmtId="38" fontId="0" fillId="0" borderId="25" xfId="16" applyFont="1" applyBorder="1" applyAlignment="1">
      <alignment horizontal="right"/>
    </xf>
    <xf numFmtId="38" fontId="1" fillId="0" borderId="47" xfId="16" applyFont="1" applyBorder="1" applyAlignment="1">
      <alignment/>
    </xf>
    <xf numFmtId="184" fontId="0" fillId="0" borderId="48" xfId="0" applyNumberFormat="1" applyBorder="1" applyAlignment="1">
      <alignment/>
    </xf>
    <xf numFmtId="188" fontId="0" fillId="0" borderId="43" xfId="16" applyNumberFormat="1" applyBorder="1" applyAlignment="1">
      <alignment/>
    </xf>
    <xf numFmtId="38" fontId="0" fillId="0" borderId="46" xfId="16" applyBorder="1" applyAlignment="1">
      <alignment/>
    </xf>
    <xf numFmtId="38" fontId="1" fillId="0" borderId="28" xfId="16" applyFont="1" applyFill="1" applyBorder="1" applyAlignment="1">
      <alignment/>
    </xf>
    <xf numFmtId="38" fontId="1" fillId="0" borderId="25" xfId="16" applyFont="1" applyFill="1" applyBorder="1" applyAlignment="1">
      <alignment/>
    </xf>
    <xf numFmtId="38" fontId="0" fillId="0" borderId="26" xfId="16" applyBorder="1" applyAlignment="1">
      <alignment/>
    </xf>
    <xf numFmtId="190" fontId="0" fillId="0" borderId="12" xfId="16" applyNumberFormat="1" applyFont="1" applyBorder="1" applyAlignment="1">
      <alignment/>
    </xf>
    <xf numFmtId="191" fontId="0" fillId="0" borderId="12" xfId="0" applyNumberFormat="1" applyFont="1" applyBorder="1" applyAlignment="1">
      <alignment/>
    </xf>
    <xf numFmtId="190" fontId="0" fillId="0" borderId="24" xfId="16" applyNumberFormat="1" applyFont="1" applyBorder="1" applyAlignment="1">
      <alignment/>
    </xf>
    <xf numFmtId="191" fontId="0" fillId="0" borderId="39" xfId="0" applyNumberFormat="1" applyFont="1" applyBorder="1" applyAlignment="1">
      <alignment/>
    </xf>
    <xf numFmtId="191" fontId="0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left" vertical="center"/>
    </xf>
    <xf numFmtId="192" fontId="0" fillId="0" borderId="0" xfId="0" applyNumberFormat="1" applyAlignment="1">
      <alignment horizontal="left"/>
    </xf>
    <xf numFmtId="190" fontId="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191" fontId="0" fillId="0" borderId="43" xfId="0" applyNumberFormat="1" applyFont="1" applyBorder="1" applyAlignment="1">
      <alignment/>
    </xf>
    <xf numFmtId="191" fontId="0" fillId="0" borderId="9" xfId="0" applyNumberFormat="1" applyFont="1" applyBorder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27" xfId="0" applyBorder="1" applyAlignment="1">
      <alignment/>
    </xf>
    <xf numFmtId="184" fontId="1" fillId="0" borderId="39" xfId="0" applyNumberFormat="1" applyFont="1" applyBorder="1" applyAlignment="1">
      <alignment/>
    </xf>
    <xf numFmtId="184" fontId="1" fillId="0" borderId="40" xfId="0" applyNumberFormat="1" applyFont="1" applyBorder="1" applyAlignment="1">
      <alignment/>
    </xf>
    <xf numFmtId="184" fontId="1" fillId="0" borderId="41" xfId="0" applyNumberFormat="1" applyFont="1" applyBorder="1" applyAlignment="1">
      <alignment/>
    </xf>
    <xf numFmtId="184" fontId="1" fillId="0" borderId="42" xfId="0" applyNumberFormat="1" applyFont="1" applyBorder="1" applyAlignment="1">
      <alignment/>
    </xf>
    <xf numFmtId="0" fontId="0" fillId="0" borderId="39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190" fontId="0" fillId="0" borderId="24" xfId="16" applyNumberFormat="1" applyFont="1" applyBorder="1" applyAlignment="1">
      <alignment horizontal="right"/>
    </xf>
    <xf numFmtId="0" fontId="0" fillId="0" borderId="14" xfId="0" applyBorder="1" applyAlignment="1">
      <alignment horizontal="centerContinuous"/>
    </xf>
    <xf numFmtId="49" fontId="0" fillId="0" borderId="14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0" fillId="0" borderId="22" xfId="0" applyNumberFormat="1" applyFont="1" applyBorder="1" applyAlignment="1">
      <alignment/>
    </xf>
    <xf numFmtId="191" fontId="0" fillId="0" borderId="2" xfId="0" applyNumberFormat="1" applyFont="1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190" fontId="0" fillId="0" borderId="50" xfId="0" applyNumberFormat="1" applyFont="1" applyBorder="1" applyAlignment="1">
      <alignment horizontal="centerContinuous"/>
    </xf>
    <xf numFmtId="191" fontId="0" fillId="0" borderId="51" xfId="0" applyNumberFormat="1" applyFont="1" applyBorder="1" applyAlignment="1">
      <alignment horizontal="centerContinuous"/>
    </xf>
    <xf numFmtId="190" fontId="0" fillId="0" borderId="51" xfId="0" applyNumberFormat="1" applyFont="1" applyBorder="1" applyAlignment="1">
      <alignment horizontal="centerContinuous"/>
    </xf>
    <xf numFmtId="191" fontId="0" fillId="0" borderId="52" xfId="0" applyNumberFormat="1" applyFont="1" applyBorder="1" applyAlignment="1">
      <alignment horizontal="centerContinuous"/>
    </xf>
    <xf numFmtId="0" fontId="0" fillId="0" borderId="23" xfId="0" applyBorder="1" applyAlignment="1">
      <alignment horizontal="centerContinuous" vertical="distributed" wrapText="1"/>
    </xf>
    <xf numFmtId="0" fontId="0" fillId="0" borderId="23" xfId="0" applyBorder="1" applyAlignment="1">
      <alignment horizontal="centerContinuous" vertical="top" wrapText="1"/>
    </xf>
    <xf numFmtId="0" fontId="0" fillId="0" borderId="42" xfId="0" applyBorder="1" applyAlignment="1">
      <alignment horizontal="centerContinuous" wrapText="1"/>
    </xf>
    <xf numFmtId="0" fontId="7" fillId="0" borderId="24" xfId="16" applyNumberFormat="1" applyFont="1" applyBorder="1" applyAlignment="1">
      <alignment horizontal="right"/>
    </xf>
    <xf numFmtId="57" fontId="1" fillId="0" borderId="38" xfId="16" applyNumberFormat="1" applyFont="1" applyBorder="1" applyAlignment="1">
      <alignment horizontal="right"/>
    </xf>
    <xf numFmtId="191" fontId="0" fillId="0" borderId="39" xfId="0" applyNumberFormat="1" applyBorder="1" applyAlignment="1">
      <alignment/>
    </xf>
    <xf numFmtId="0" fontId="0" fillId="0" borderId="24" xfId="0" applyFont="1" applyBorder="1" applyAlignment="1">
      <alignment horizontal="left" vertical="center" wrapText="1"/>
    </xf>
    <xf numFmtId="0" fontId="0" fillId="0" borderId="27" xfId="0" applyFont="1" applyBorder="1" applyAlignment="1">
      <alignment/>
    </xf>
    <xf numFmtId="0" fontId="0" fillId="0" borderId="51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0" borderId="52" xfId="0" applyBorder="1" applyAlignment="1">
      <alignment horizontal="centerContinuous"/>
    </xf>
    <xf numFmtId="192" fontId="0" fillId="0" borderId="22" xfId="0" applyNumberFormat="1" applyBorder="1" applyAlignment="1">
      <alignment horizontal="left"/>
    </xf>
    <xf numFmtId="191" fontId="0" fillId="0" borderId="5" xfId="0" applyNumberFormat="1" applyFont="1" applyBorder="1" applyAlignment="1">
      <alignment/>
    </xf>
    <xf numFmtId="191" fontId="0" fillId="0" borderId="5" xfId="0" applyNumberFormat="1" applyFont="1" applyBorder="1" applyAlignment="1">
      <alignment horizontal="right"/>
    </xf>
    <xf numFmtId="190" fontId="0" fillId="0" borderId="34" xfId="16" applyNumberFormat="1" applyFont="1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38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0" fillId="0" borderId="41" xfId="0" applyBorder="1" applyAlignment="1">
      <alignment horizontal="centerContinuous"/>
    </xf>
    <xf numFmtId="192" fontId="0" fillId="0" borderId="14" xfId="0" applyNumberFormat="1" applyFont="1" applyBorder="1" applyAlignment="1">
      <alignment horizontal="left"/>
    </xf>
    <xf numFmtId="192" fontId="0" fillId="0" borderId="22" xfId="0" applyNumberFormat="1" applyFont="1" applyBorder="1" applyAlignment="1">
      <alignment horizontal="left"/>
    </xf>
    <xf numFmtId="0" fontId="0" fillId="0" borderId="3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0" fillId="0" borderId="2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7" xfId="0" applyBorder="1" applyAlignment="1">
      <alignment horizontal="centerContinuous" vertical="top" wrapText="1"/>
    </xf>
    <xf numFmtId="38" fontId="0" fillId="0" borderId="2" xfId="16" applyBorder="1" applyAlignment="1">
      <alignment/>
    </xf>
    <xf numFmtId="38" fontId="0" fillId="0" borderId="5" xfId="16" applyBorder="1" applyAlignment="1">
      <alignment/>
    </xf>
    <xf numFmtId="38" fontId="1" fillId="0" borderId="5" xfId="16" applyFont="1" applyBorder="1" applyAlignment="1">
      <alignment/>
    </xf>
    <xf numFmtId="38" fontId="0" fillId="0" borderId="7" xfId="16" applyBorder="1" applyAlignment="1">
      <alignment/>
    </xf>
    <xf numFmtId="38" fontId="1" fillId="0" borderId="15" xfId="16" applyFont="1" applyBorder="1" applyAlignment="1">
      <alignment/>
    </xf>
    <xf numFmtId="38" fontId="1" fillId="0" borderId="16" xfId="16" applyFont="1" applyBorder="1" applyAlignment="1">
      <alignment/>
    </xf>
    <xf numFmtId="38" fontId="1" fillId="0" borderId="9" xfId="16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21" xfId="0" applyNumberFormat="1" applyBorder="1" applyAlignment="1">
      <alignment/>
    </xf>
    <xf numFmtId="184" fontId="0" fillId="0" borderId="22" xfId="0" applyNumberFormat="1" applyBorder="1" applyAlignment="1">
      <alignment/>
    </xf>
    <xf numFmtId="0" fontId="1" fillId="0" borderId="24" xfId="0" applyFont="1" applyBorder="1" applyAlignment="1">
      <alignment horizontal="left" wrapText="1"/>
    </xf>
    <xf numFmtId="0" fontId="1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distributed" wrapText="1"/>
    </xf>
    <xf numFmtId="3" fontId="0" fillId="0" borderId="7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 horizontal="centerContinuous" vertical="center" wrapText="1"/>
    </xf>
    <xf numFmtId="0" fontId="0" fillId="0" borderId="9" xfId="0" applyBorder="1" applyAlignment="1">
      <alignment horizontal="centerContinuous" vertical="center" wrapText="1"/>
    </xf>
    <xf numFmtId="0" fontId="0" fillId="0" borderId="45" xfId="0" applyBorder="1" applyAlignment="1">
      <alignment horizontal="centerContinuous" vertical="center" wrapText="1"/>
    </xf>
    <xf numFmtId="0" fontId="0" fillId="0" borderId="42" xfId="0" applyBorder="1" applyAlignment="1">
      <alignment horizontal="centerContinuous" vertical="center" wrapText="1"/>
    </xf>
    <xf numFmtId="3" fontId="0" fillId="0" borderId="43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90" fontId="0" fillId="0" borderId="53" xfId="16" applyNumberFormat="1" applyFont="1" applyBorder="1" applyAlignment="1">
      <alignment/>
    </xf>
    <xf numFmtId="191" fontId="0" fillId="0" borderId="53" xfId="0" applyNumberFormat="1" applyFont="1" applyBorder="1" applyAlignment="1">
      <alignment/>
    </xf>
    <xf numFmtId="191" fontId="0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190" fontId="0" fillId="0" borderId="2" xfId="16" applyNumberFormat="1" applyFont="1" applyBorder="1" applyAlignment="1">
      <alignment/>
    </xf>
    <xf numFmtId="190" fontId="0" fillId="0" borderId="54" xfId="16" applyNumberFormat="1" applyFont="1" applyBorder="1" applyAlignment="1">
      <alignment/>
    </xf>
    <xf numFmtId="191" fontId="0" fillId="0" borderId="54" xfId="0" applyNumberFormat="1" applyFont="1" applyBorder="1" applyAlignment="1">
      <alignment/>
    </xf>
    <xf numFmtId="0" fontId="1" fillId="0" borderId="55" xfId="0" applyFont="1" applyBorder="1" applyAlignment="1">
      <alignment horizontal="left" wrapText="1"/>
    </xf>
    <xf numFmtId="49" fontId="0" fillId="0" borderId="56" xfId="0" applyNumberFormat="1" applyFont="1" applyBorder="1" applyAlignment="1">
      <alignment/>
    </xf>
    <xf numFmtId="190" fontId="0" fillId="0" borderId="9" xfId="16" applyNumberFormat="1" applyFont="1" applyBorder="1" applyAlignment="1">
      <alignment/>
    </xf>
    <xf numFmtId="191" fontId="0" fillId="0" borderId="22" xfId="0" applyNumberFormat="1" applyFont="1" applyBorder="1" applyAlignment="1">
      <alignment/>
    </xf>
    <xf numFmtId="0" fontId="1" fillId="0" borderId="57" xfId="0" applyFont="1" applyBorder="1" applyAlignment="1">
      <alignment horizontal="left" wrapText="1"/>
    </xf>
    <xf numFmtId="191" fontId="0" fillId="0" borderId="48" xfId="0" applyNumberFormat="1" applyFont="1" applyBorder="1" applyAlignment="1">
      <alignment/>
    </xf>
    <xf numFmtId="191" fontId="0" fillId="0" borderId="56" xfId="0" applyNumberFormat="1" applyFont="1" applyBorder="1" applyAlignment="1">
      <alignment/>
    </xf>
    <xf numFmtId="190" fontId="0" fillId="0" borderId="43" xfId="16" applyNumberFormat="1" applyFont="1" applyBorder="1" applyAlignment="1">
      <alignment/>
    </xf>
    <xf numFmtId="190" fontId="0" fillId="0" borderId="12" xfId="16" applyNumberFormat="1" applyFont="1" applyBorder="1" applyAlignment="1">
      <alignment horizontal="right"/>
    </xf>
    <xf numFmtId="190" fontId="0" fillId="0" borderId="5" xfId="16" applyNumberFormat="1" applyFont="1" applyBorder="1" applyAlignment="1">
      <alignment/>
    </xf>
    <xf numFmtId="190" fontId="0" fillId="0" borderId="5" xfId="16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0" fontId="0" fillId="0" borderId="15" xfId="0" applyBorder="1" applyAlignment="1">
      <alignment horizontal="right"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right"/>
    </xf>
    <xf numFmtId="186" fontId="0" fillId="0" borderId="19" xfId="0" applyNumberFormat="1" applyBorder="1" applyAlignment="1">
      <alignment/>
    </xf>
    <xf numFmtId="193" fontId="0" fillId="0" borderId="16" xfId="0" applyNumberFormat="1" applyBorder="1" applyAlignment="1">
      <alignment horizontal="right"/>
    </xf>
    <xf numFmtId="0" fontId="1" fillId="0" borderId="25" xfId="0" applyFont="1" applyBorder="1" applyAlignment="1">
      <alignment horizontal="left" wrapText="1"/>
    </xf>
    <xf numFmtId="3" fontId="0" fillId="0" borderId="58" xfId="0" applyNumberFormat="1" applyBorder="1" applyAlignment="1">
      <alignment/>
    </xf>
    <xf numFmtId="191" fontId="0" fillId="0" borderId="59" xfId="0" applyNumberFormat="1" applyFon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191" fontId="0" fillId="0" borderId="62" xfId="0" applyNumberFormat="1" applyFont="1" applyBorder="1" applyAlignment="1">
      <alignment/>
    </xf>
    <xf numFmtId="3" fontId="0" fillId="0" borderId="63" xfId="0" applyNumberFormat="1" applyBorder="1" applyAlignment="1">
      <alignment/>
    </xf>
    <xf numFmtId="190" fontId="0" fillId="0" borderId="36" xfId="16" applyNumberFormat="1" applyFont="1" applyBorder="1" applyAlignment="1">
      <alignment/>
    </xf>
    <xf numFmtId="191" fontId="0" fillId="0" borderId="64" xfId="0" applyNumberFormat="1" applyFont="1" applyBorder="1" applyAlignment="1">
      <alignment/>
    </xf>
    <xf numFmtId="190" fontId="0" fillId="0" borderId="15" xfId="16" applyNumberFormat="1" applyFont="1" applyBorder="1" applyAlignment="1">
      <alignment/>
    </xf>
    <xf numFmtId="190" fontId="0" fillId="0" borderId="18" xfId="16" applyNumberFormat="1" applyFont="1" applyBorder="1" applyAlignment="1">
      <alignment/>
    </xf>
    <xf numFmtId="191" fontId="0" fillId="0" borderId="65" xfId="0" applyNumberFormat="1" applyFont="1" applyBorder="1" applyAlignment="1">
      <alignment/>
    </xf>
    <xf numFmtId="190" fontId="0" fillId="0" borderId="66" xfId="16" applyNumberFormat="1" applyFont="1" applyBorder="1" applyAlignment="1">
      <alignment/>
    </xf>
    <xf numFmtId="190" fontId="0" fillId="0" borderId="67" xfId="16" applyNumberFormat="1" applyFont="1" applyBorder="1" applyAlignment="1">
      <alignment/>
    </xf>
    <xf numFmtId="191" fontId="0" fillId="0" borderId="68" xfId="0" applyNumberFormat="1" applyFont="1" applyBorder="1" applyAlignment="1">
      <alignment/>
    </xf>
    <xf numFmtId="190" fontId="0" fillId="0" borderId="69" xfId="16" applyNumberFormat="1" applyFont="1" applyBorder="1" applyAlignment="1">
      <alignment/>
    </xf>
    <xf numFmtId="191" fontId="0" fillId="0" borderId="70" xfId="0" applyNumberFormat="1" applyFont="1" applyBorder="1" applyAlignment="1">
      <alignment/>
    </xf>
    <xf numFmtId="191" fontId="0" fillId="0" borderId="71" xfId="0" applyNumberFormat="1" applyFont="1" applyBorder="1" applyAlignment="1">
      <alignment/>
    </xf>
    <xf numFmtId="191" fontId="0" fillId="0" borderId="72" xfId="0" applyNumberFormat="1" applyFont="1" applyBorder="1" applyAlignment="1">
      <alignment/>
    </xf>
    <xf numFmtId="191" fontId="0" fillId="0" borderId="24" xfId="0" applyNumberFormat="1" applyFont="1" applyBorder="1" applyAlignment="1">
      <alignment/>
    </xf>
    <xf numFmtId="0" fontId="0" fillId="0" borderId="73" xfId="0" applyBorder="1" applyAlignment="1">
      <alignment/>
    </xf>
    <xf numFmtId="191" fontId="0" fillId="0" borderId="74" xfId="0" applyNumberFormat="1" applyFont="1" applyBorder="1" applyAlignment="1">
      <alignment/>
    </xf>
    <xf numFmtId="0" fontId="0" fillId="0" borderId="75" xfId="0" applyBorder="1" applyAlignment="1">
      <alignment/>
    </xf>
    <xf numFmtId="191" fontId="0" fillId="0" borderId="76" xfId="0" applyNumberFormat="1" applyFont="1" applyBorder="1" applyAlignment="1">
      <alignment/>
    </xf>
    <xf numFmtId="191" fontId="0" fillId="0" borderId="77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190" fontId="0" fillId="0" borderId="78" xfId="0" applyNumberFormat="1" applyBorder="1" applyAlignment="1">
      <alignment/>
    </xf>
    <xf numFmtId="191" fontId="0" fillId="0" borderId="79" xfId="0" applyNumberFormat="1" applyBorder="1" applyAlignment="1">
      <alignment/>
    </xf>
    <xf numFmtId="190" fontId="0" fillId="0" borderId="80" xfId="0" applyNumberFormat="1" applyBorder="1" applyAlignment="1">
      <alignment/>
    </xf>
    <xf numFmtId="191" fontId="0" fillId="0" borderId="81" xfId="0" applyNumberFormat="1" applyBorder="1" applyAlignment="1">
      <alignment/>
    </xf>
    <xf numFmtId="190" fontId="0" fillId="0" borderId="3" xfId="0" applyNumberFormat="1" applyBorder="1" applyAlignment="1">
      <alignment horizontal="right"/>
    </xf>
    <xf numFmtId="191" fontId="0" fillId="0" borderId="3" xfId="0" applyNumberFormat="1" applyBorder="1" applyAlignment="1">
      <alignment horizontal="right"/>
    </xf>
    <xf numFmtId="190" fontId="0" fillId="0" borderId="3" xfId="0" applyNumberFormat="1" applyBorder="1" applyAlignment="1">
      <alignment/>
    </xf>
    <xf numFmtId="191" fontId="0" fillId="0" borderId="3" xfId="0" applyNumberFormat="1" applyBorder="1" applyAlignment="1">
      <alignment/>
    </xf>
    <xf numFmtId="49" fontId="0" fillId="0" borderId="57" xfId="0" applyNumberFormat="1" applyBorder="1" applyAlignment="1">
      <alignment/>
    </xf>
    <xf numFmtId="0" fontId="0" fillId="0" borderId="70" xfId="0" applyBorder="1" applyAlignment="1">
      <alignment/>
    </xf>
    <xf numFmtId="190" fontId="0" fillId="0" borderId="38" xfId="16" applyNumberFormat="1" applyFont="1" applyBorder="1" applyAlignment="1">
      <alignment/>
    </xf>
    <xf numFmtId="191" fontId="0" fillId="0" borderId="82" xfId="0" applyNumberFormat="1" applyFont="1" applyBorder="1" applyAlignment="1">
      <alignment/>
    </xf>
    <xf numFmtId="190" fontId="0" fillId="0" borderId="83" xfId="16" applyNumberFormat="1" applyFont="1" applyBorder="1" applyAlignment="1">
      <alignment/>
    </xf>
    <xf numFmtId="191" fontId="0" fillId="0" borderId="84" xfId="0" applyNumberFormat="1" applyFont="1" applyBorder="1" applyAlignment="1">
      <alignment/>
    </xf>
    <xf numFmtId="191" fontId="0" fillId="0" borderId="23" xfId="0" applyNumberFormat="1" applyFont="1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23" xfId="0" applyBorder="1" applyAlignment="1">
      <alignment horizontal="centerContinuous" vertical="center" wrapText="1"/>
    </xf>
    <xf numFmtId="190" fontId="0" fillId="0" borderId="50" xfId="16" applyNumberFormat="1" applyFont="1" applyBorder="1" applyAlignment="1">
      <alignment/>
    </xf>
    <xf numFmtId="191" fontId="0" fillId="0" borderId="85" xfId="0" applyNumberFormat="1" applyFont="1" applyBorder="1" applyAlignment="1">
      <alignment/>
    </xf>
    <xf numFmtId="190" fontId="0" fillId="0" borderId="86" xfId="16" applyNumberFormat="1" applyFont="1" applyBorder="1" applyAlignment="1">
      <alignment/>
    </xf>
    <xf numFmtId="191" fontId="0" fillId="0" borderId="49" xfId="0" applyNumberFormat="1" applyFont="1" applyBorder="1" applyAlignment="1">
      <alignment/>
    </xf>
    <xf numFmtId="191" fontId="0" fillId="0" borderId="19" xfId="0" applyNumberFormat="1" applyFont="1" applyBorder="1" applyAlignment="1">
      <alignment/>
    </xf>
    <xf numFmtId="190" fontId="0" fillId="0" borderId="16" xfId="16" applyNumberFormat="1" applyFont="1" applyBorder="1" applyAlignment="1">
      <alignment/>
    </xf>
    <xf numFmtId="191" fontId="0" fillId="0" borderId="21" xfId="0" applyNumberFormat="1" applyFont="1" applyBorder="1" applyAlignment="1">
      <alignment/>
    </xf>
    <xf numFmtId="190" fontId="0" fillId="0" borderId="87" xfId="16" applyNumberFormat="1" applyFont="1" applyBorder="1" applyAlignment="1">
      <alignment/>
    </xf>
    <xf numFmtId="191" fontId="0" fillId="0" borderId="88" xfId="0" applyNumberFormat="1" applyFont="1" applyBorder="1" applyAlignment="1">
      <alignment/>
    </xf>
    <xf numFmtId="191" fontId="0" fillId="0" borderId="89" xfId="0" applyNumberFormat="1" applyFont="1" applyBorder="1" applyAlignment="1">
      <alignment/>
    </xf>
    <xf numFmtId="190" fontId="0" fillId="0" borderId="57" xfId="0" applyNumberFormat="1" applyBorder="1" applyAlignment="1">
      <alignment/>
    </xf>
    <xf numFmtId="190" fontId="0" fillId="0" borderId="53" xfId="0" applyNumberFormat="1" applyBorder="1" applyAlignment="1">
      <alignment/>
    </xf>
    <xf numFmtId="194" fontId="0" fillId="0" borderId="43" xfId="0" applyNumberFormat="1" applyBorder="1" applyAlignment="1">
      <alignment/>
    </xf>
    <xf numFmtId="194" fontId="0" fillId="0" borderId="48" xfId="0" applyNumberFormat="1" applyBorder="1" applyAlignment="1">
      <alignment/>
    </xf>
    <xf numFmtId="194" fontId="0" fillId="0" borderId="12" xfId="0" applyNumberFormat="1" applyBorder="1" applyAlignment="1">
      <alignment/>
    </xf>
    <xf numFmtId="194" fontId="0" fillId="0" borderId="14" xfId="0" applyNumberFormat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2" xfId="0" applyNumberFormat="1" applyBorder="1" applyAlignment="1">
      <alignment/>
    </xf>
    <xf numFmtId="194" fontId="0" fillId="0" borderId="54" xfId="0" applyNumberFormat="1" applyBorder="1" applyAlignment="1">
      <alignment/>
    </xf>
    <xf numFmtId="194" fontId="0" fillId="0" borderId="56" xfId="0" applyNumberFormat="1" applyBorder="1" applyAlignment="1">
      <alignment/>
    </xf>
    <xf numFmtId="191" fontId="0" fillId="0" borderId="90" xfId="0" applyNumberFormat="1" applyFont="1" applyBorder="1" applyAlignment="1">
      <alignment/>
    </xf>
    <xf numFmtId="190" fontId="0" fillId="0" borderId="91" xfId="0" applyNumberFormat="1" applyBorder="1" applyAlignment="1">
      <alignment/>
    </xf>
    <xf numFmtId="191" fontId="0" fillId="0" borderId="92" xfId="0" applyNumberFormat="1" applyBorder="1" applyAlignment="1">
      <alignment/>
    </xf>
    <xf numFmtId="191" fontId="0" fillId="0" borderId="93" xfId="0" applyNumberFormat="1" applyBorder="1" applyAlignment="1">
      <alignment/>
    </xf>
    <xf numFmtId="194" fontId="0" fillId="0" borderId="2" xfId="0" applyNumberFormat="1" applyBorder="1" applyAlignment="1">
      <alignment/>
    </xf>
    <xf numFmtId="194" fontId="0" fillId="0" borderId="5" xfId="0" applyNumberFormat="1" applyBorder="1" applyAlignment="1">
      <alignment/>
    </xf>
    <xf numFmtId="194" fontId="0" fillId="0" borderId="9" xfId="0" applyNumberFormat="1" applyBorder="1" applyAlignment="1">
      <alignment/>
    </xf>
    <xf numFmtId="191" fontId="0" fillId="0" borderId="94" xfId="0" applyNumberFormat="1" applyFont="1" applyBorder="1" applyAlignment="1">
      <alignment/>
    </xf>
    <xf numFmtId="191" fontId="0" fillId="0" borderId="42" xfId="0" applyNumberFormat="1" applyFont="1" applyBorder="1" applyAlignment="1">
      <alignment/>
    </xf>
    <xf numFmtId="191" fontId="0" fillId="0" borderId="95" xfId="0" applyNumberFormat="1" applyFont="1" applyBorder="1" applyAlignment="1">
      <alignment/>
    </xf>
    <xf numFmtId="190" fontId="0" fillId="0" borderId="96" xfId="16" applyNumberFormat="1" applyFont="1" applyBorder="1" applyAlignment="1">
      <alignment/>
    </xf>
    <xf numFmtId="191" fontId="0" fillId="0" borderId="41" xfId="0" applyNumberFormat="1" applyFont="1" applyBorder="1" applyAlignment="1">
      <alignment/>
    </xf>
    <xf numFmtId="191" fontId="0" fillId="0" borderId="97" xfId="0" applyNumberFormat="1" applyFont="1" applyBorder="1" applyAlignment="1">
      <alignment/>
    </xf>
    <xf numFmtId="191" fontId="0" fillId="0" borderId="79" xfId="0" applyNumberFormat="1" applyFont="1" applyBorder="1" applyAlignment="1">
      <alignment/>
    </xf>
    <xf numFmtId="191" fontId="0" fillId="0" borderId="98" xfId="0" applyNumberFormat="1" applyFont="1" applyBorder="1" applyAlignment="1">
      <alignment/>
    </xf>
    <xf numFmtId="0" fontId="0" fillId="0" borderId="99" xfId="0" applyBorder="1" applyAlignment="1">
      <alignment/>
    </xf>
    <xf numFmtId="191" fontId="0" fillId="0" borderId="100" xfId="0" applyNumberFormat="1" applyFont="1" applyBorder="1" applyAlignment="1">
      <alignment/>
    </xf>
    <xf numFmtId="0" fontId="0" fillId="0" borderId="101" xfId="0" applyBorder="1" applyAlignment="1">
      <alignment/>
    </xf>
    <xf numFmtId="191" fontId="0" fillId="0" borderId="102" xfId="0" applyNumberFormat="1" applyFont="1" applyBorder="1" applyAlignment="1">
      <alignment/>
    </xf>
    <xf numFmtId="191" fontId="0" fillId="0" borderId="103" xfId="0" applyNumberFormat="1" applyFont="1" applyBorder="1" applyAlignment="1">
      <alignment/>
    </xf>
    <xf numFmtId="190" fontId="0" fillId="0" borderId="104" xfId="16" applyNumberFormat="1" applyFont="1" applyBorder="1" applyAlignment="1">
      <alignment/>
    </xf>
    <xf numFmtId="191" fontId="0" fillId="0" borderId="92" xfId="0" applyNumberFormat="1" applyFont="1" applyBorder="1" applyAlignment="1">
      <alignment/>
    </xf>
    <xf numFmtId="190" fontId="0" fillId="0" borderId="91" xfId="16" applyNumberFormat="1" applyFont="1" applyBorder="1" applyAlignment="1">
      <alignment/>
    </xf>
    <xf numFmtId="191" fontId="0" fillId="0" borderId="93" xfId="0" applyNumberFormat="1" applyFont="1" applyBorder="1" applyAlignment="1">
      <alignment/>
    </xf>
    <xf numFmtId="0" fontId="0" fillId="0" borderId="5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87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9"/>
  <sheetViews>
    <sheetView zoomScale="75" zoomScaleNormal="75" workbookViewId="0" topLeftCell="AB25">
      <selection activeCell="AK30" sqref="AK30"/>
    </sheetView>
  </sheetViews>
  <sheetFormatPr defaultColWidth="9.00390625" defaultRowHeight="13.5"/>
  <cols>
    <col min="1" max="1" width="55.375" style="0" customWidth="1"/>
    <col min="2" max="2" width="9.75390625" style="0" customWidth="1"/>
    <col min="3" max="3" width="12.625" style="0" customWidth="1"/>
    <col min="4" max="4" width="8.625" style="0" customWidth="1"/>
    <col min="5" max="5" width="12.625" style="0" customWidth="1"/>
    <col min="6" max="6" width="8.625" style="0" customWidth="1"/>
    <col min="7" max="7" width="12.625" style="0" customWidth="1"/>
    <col min="8" max="8" width="8.625" style="0" customWidth="1"/>
    <col min="9" max="9" width="12.625" style="0" customWidth="1"/>
    <col min="10" max="10" width="8.625" style="0" customWidth="1"/>
    <col min="11" max="11" width="12.625" style="0" customWidth="1"/>
    <col min="12" max="12" width="8.625" style="0" customWidth="1"/>
    <col min="13" max="13" width="12.625" style="0" customWidth="1"/>
    <col min="14" max="14" width="8.625" style="0" customWidth="1"/>
    <col min="15" max="15" width="12.625" style="0" customWidth="1"/>
    <col min="16" max="16" width="8.625" style="0" customWidth="1"/>
    <col min="17" max="17" width="12.625" style="0" customWidth="1"/>
    <col min="18" max="18" width="8.625" style="0" customWidth="1"/>
    <col min="19" max="19" width="12.625" style="0" customWidth="1"/>
    <col min="20" max="20" width="8.625" style="0" customWidth="1"/>
    <col min="21" max="21" width="12.625" style="0" customWidth="1"/>
    <col min="22" max="22" width="8.625" style="0" customWidth="1"/>
    <col min="23" max="23" width="2.875" style="0" customWidth="1"/>
    <col min="24" max="24" width="51.125" style="0" customWidth="1"/>
    <col min="25" max="25" width="25.125" style="0" customWidth="1"/>
    <col min="26" max="26" width="11.375" style="0" customWidth="1"/>
    <col min="27" max="27" width="8.625" style="0" customWidth="1"/>
    <col min="28" max="28" width="11.50390625" style="0" customWidth="1"/>
    <col min="29" max="29" width="9.625" style="0" customWidth="1"/>
    <col min="31" max="31" width="50.625" style="0" customWidth="1"/>
    <col min="32" max="32" width="25.125" style="0" customWidth="1"/>
    <col min="33" max="33" width="11.00390625" style="0" customWidth="1"/>
    <col min="34" max="34" width="8.625" style="0" customWidth="1"/>
    <col min="35" max="35" width="10.625" style="0" customWidth="1"/>
  </cols>
  <sheetData>
    <row r="1" spans="1:26" ht="17.25">
      <c r="A1" s="45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X1" s="258" t="s">
        <v>201</v>
      </c>
      <c r="Z1" s="45"/>
    </row>
    <row r="2" spans="1:14" ht="13.5">
      <c r="A2" s="3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36" ht="14.25" thickBot="1">
      <c r="A3" t="s">
        <v>53</v>
      </c>
      <c r="X3" t="s">
        <v>53</v>
      </c>
      <c r="Y3" s="188"/>
      <c r="Z3" s="181"/>
      <c r="AA3" s="182"/>
      <c r="AB3" s="181"/>
      <c r="AC3" s="182"/>
      <c r="AE3" t="s">
        <v>53</v>
      </c>
      <c r="AF3" s="188"/>
      <c r="AG3" s="181"/>
      <c r="AH3" s="182"/>
      <c r="AI3" s="181"/>
      <c r="AJ3" s="182"/>
    </row>
    <row r="4" spans="1:36" ht="13.5">
      <c r="A4" s="2" t="s">
        <v>48</v>
      </c>
      <c r="B4" s="3" t="s">
        <v>143</v>
      </c>
      <c r="C4" s="2">
        <v>1997</v>
      </c>
      <c r="D4" s="4"/>
      <c r="E4" s="4"/>
      <c r="F4" s="5"/>
      <c r="G4" s="4">
        <v>1998</v>
      </c>
      <c r="H4" s="4"/>
      <c r="I4" s="4"/>
      <c r="J4" s="4"/>
      <c r="K4" s="2">
        <v>1999</v>
      </c>
      <c r="L4" s="4"/>
      <c r="M4" s="5"/>
      <c r="N4" s="5"/>
      <c r="O4" s="4">
        <v>2000</v>
      </c>
      <c r="P4" s="4"/>
      <c r="Q4" s="4"/>
      <c r="R4" s="4"/>
      <c r="S4" s="2">
        <v>2001</v>
      </c>
      <c r="T4" s="4"/>
      <c r="U4" s="4"/>
      <c r="V4" s="5"/>
      <c r="X4" s="2" t="s">
        <v>48</v>
      </c>
      <c r="Y4" s="203" t="s">
        <v>143</v>
      </c>
      <c r="Z4" s="204" t="s">
        <v>126</v>
      </c>
      <c r="AA4" s="205"/>
      <c r="AB4" s="206"/>
      <c r="AC4" s="207"/>
      <c r="AE4" s="2" t="s">
        <v>48</v>
      </c>
      <c r="AF4" s="203" t="s">
        <v>143</v>
      </c>
      <c r="AG4" s="204">
        <v>2006</v>
      </c>
      <c r="AH4" s="205"/>
      <c r="AI4" s="206"/>
      <c r="AJ4" s="207"/>
    </row>
    <row r="5" spans="1:36" ht="13.5">
      <c r="A5" s="46"/>
      <c r="B5" s="6" t="s">
        <v>0</v>
      </c>
      <c r="C5" s="77" t="s">
        <v>49</v>
      </c>
      <c r="D5" s="7"/>
      <c r="E5" s="8" t="s">
        <v>50</v>
      </c>
      <c r="F5" s="66"/>
      <c r="G5" s="7" t="s">
        <v>49</v>
      </c>
      <c r="H5" s="7"/>
      <c r="I5" s="8" t="s">
        <v>50</v>
      </c>
      <c r="J5" s="7"/>
      <c r="K5" s="77" t="s">
        <v>49</v>
      </c>
      <c r="L5" s="7"/>
      <c r="M5" s="91" t="s">
        <v>50</v>
      </c>
      <c r="N5" s="9"/>
      <c r="O5" s="77" t="s">
        <v>49</v>
      </c>
      <c r="P5" s="7"/>
      <c r="Q5" s="8" t="s">
        <v>50</v>
      </c>
      <c r="R5" s="66"/>
      <c r="S5" s="77" t="s">
        <v>49</v>
      </c>
      <c r="T5" s="7"/>
      <c r="U5" s="8" t="s">
        <v>50</v>
      </c>
      <c r="V5" s="66"/>
      <c r="X5" s="67"/>
      <c r="Y5" s="197" t="s">
        <v>0</v>
      </c>
      <c r="Z5" s="195" t="s">
        <v>49</v>
      </c>
      <c r="AA5" s="202"/>
      <c r="AB5" s="202" t="s">
        <v>50</v>
      </c>
      <c r="AC5" s="194"/>
      <c r="AE5" s="67"/>
      <c r="AF5" s="197" t="s">
        <v>0</v>
      </c>
      <c r="AG5" s="195" t="s">
        <v>49</v>
      </c>
      <c r="AH5" s="202"/>
      <c r="AI5" s="202" t="s">
        <v>50</v>
      </c>
      <c r="AJ5" s="194"/>
    </row>
    <row r="6" spans="1:36" ht="27.75" thickBot="1">
      <c r="A6" s="50"/>
      <c r="B6" s="10"/>
      <c r="C6" s="127" t="s">
        <v>1</v>
      </c>
      <c r="D6" s="116" t="s">
        <v>51</v>
      </c>
      <c r="E6" s="117" t="s">
        <v>52</v>
      </c>
      <c r="F6" s="118" t="s">
        <v>51</v>
      </c>
      <c r="G6" s="9" t="s">
        <v>1</v>
      </c>
      <c r="H6" s="116" t="s">
        <v>51</v>
      </c>
      <c r="I6" s="117" t="s">
        <v>52</v>
      </c>
      <c r="J6" s="128" t="s">
        <v>51</v>
      </c>
      <c r="K6" s="127" t="s">
        <v>1</v>
      </c>
      <c r="L6" s="116" t="s">
        <v>51</v>
      </c>
      <c r="M6" s="237" t="s">
        <v>52</v>
      </c>
      <c r="N6" s="118" t="s">
        <v>51</v>
      </c>
      <c r="O6" s="9" t="s">
        <v>1</v>
      </c>
      <c r="P6" s="116" t="s">
        <v>51</v>
      </c>
      <c r="Q6" s="117" t="s">
        <v>52</v>
      </c>
      <c r="R6" s="118" t="s">
        <v>51</v>
      </c>
      <c r="S6" s="127" t="s">
        <v>1</v>
      </c>
      <c r="T6" s="116" t="s">
        <v>51</v>
      </c>
      <c r="U6" s="117" t="s">
        <v>52</v>
      </c>
      <c r="V6" s="118" t="s">
        <v>51</v>
      </c>
      <c r="X6" s="189"/>
      <c r="Y6" s="200"/>
      <c r="Z6" s="209" t="s">
        <v>203</v>
      </c>
      <c r="AA6" s="208" t="s">
        <v>51</v>
      </c>
      <c r="AB6" s="209" t="s">
        <v>202</v>
      </c>
      <c r="AC6" s="210" t="s">
        <v>51</v>
      </c>
      <c r="AE6" s="189"/>
      <c r="AF6" s="200"/>
      <c r="AG6" s="209" t="s">
        <v>203</v>
      </c>
      <c r="AH6" s="208" t="s">
        <v>51</v>
      </c>
      <c r="AI6" s="209" t="s">
        <v>202</v>
      </c>
      <c r="AJ6" s="210" t="s">
        <v>51</v>
      </c>
    </row>
    <row r="7" spans="1:37" ht="13.5">
      <c r="A7" s="229" t="s">
        <v>61</v>
      </c>
      <c r="B7" s="20" t="s">
        <v>2</v>
      </c>
      <c r="C7" s="137">
        <v>475900</v>
      </c>
      <c r="D7" s="154">
        <v>100</v>
      </c>
      <c r="E7" s="121">
        <v>11589653</v>
      </c>
      <c r="F7" s="168">
        <v>106.1</v>
      </c>
      <c r="G7" s="159">
        <v>651146</v>
      </c>
      <c r="H7" s="105">
        <f>G7/C7*100</f>
        <v>136.82412271485606</v>
      </c>
      <c r="I7" s="158">
        <v>13017926</v>
      </c>
      <c r="J7" s="150">
        <f>I7/E7*100</f>
        <v>112.3236907955743</v>
      </c>
      <c r="K7" s="137">
        <v>1184877</v>
      </c>
      <c r="L7" s="154">
        <f>K7/G7*100</f>
        <v>181.96794574488672</v>
      </c>
      <c r="M7" s="238">
        <v>14864069</v>
      </c>
      <c r="N7" s="168">
        <f>M7/I7*100</f>
        <v>114.18154474069064</v>
      </c>
      <c r="O7" s="121">
        <v>1504108</v>
      </c>
      <c r="P7" s="154">
        <f aca="true" t="shared" si="0" ref="P7:P49">O7/K7*100</f>
        <v>126.94212141851011</v>
      </c>
      <c r="Q7" s="158">
        <v>16403644</v>
      </c>
      <c r="R7" s="150">
        <f aca="true" t="shared" si="1" ref="R7:R36">Q7/M7*100</f>
        <v>110.35769546010586</v>
      </c>
      <c r="S7" s="170">
        <v>939620</v>
      </c>
      <c r="T7" s="105">
        <v>62.4</v>
      </c>
      <c r="U7" s="169">
        <v>11931071</v>
      </c>
      <c r="V7" s="106">
        <v>72.7</v>
      </c>
      <c r="X7" s="250" t="s">
        <v>152</v>
      </c>
      <c r="Y7" s="199" t="s">
        <v>127</v>
      </c>
      <c r="Z7" s="282">
        <v>14082</v>
      </c>
      <c r="AA7" s="13">
        <v>53.2</v>
      </c>
      <c r="AB7" s="282">
        <v>15761</v>
      </c>
      <c r="AC7" s="280">
        <v>59.5</v>
      </c>
      <c r="AE7" s="250" t="s">
        <v>152</v>
      </c>
      <c r="AF7" s="199" t="s">
        <v>127</v>
      </c>
      <c r="AG7" s="263">
        <v>15196</v>
      </c>
      <c r="AH7" s="349">
        <f>AG7/Z82*100</f>
        <v>90.30187782267649</v>
      </c>
      <c r="AI7" s="263">
        <v>18804</v>
      </c>
      <c r="AJ7" s="361">
        <f aca="true" t="shared" si="2" ref="AJ7:AJ24">AI7/AB82*100</f>
        <v>99.26097972972973</v>
      </c>
      <c r="AK7" s="67"/>
    </row>
    <row r="8" spans="1:37" ht="13.5">
      <c r="A8" s="230" t="s">
        <v>62</v>
      </c>
      <c r="B8" s="21" t="s">
        <v>2</v>
      </c>
      <c r="C8" s="99">
        <v>575689</v>
      </c>
      <c r="D8" s="16">
        <v>122.4</v>
      </c>
      <c r="E8" s="96">
        <v>14830117</v>
      </c>
      <c r="F8" s="25">
        <v>148</v>
      </c>
      <c r="G8" s="94">
        <v>929327</v>
      </c>
      <c r="H8" s="107">
        <f aca="true" t="shared" si="3" ref="H8:H52">G8/C8*100</f>
        <v>161.42865331802415</v>
      </c>
      <c r="I8" s="14">
        <v>19837470</v>
      </c>
      <c r="J8" s="149">
        <f aca="true" t="shared" si="4" ref="J8:J50">I8/E8*100</f>
        <v>133.76475721668277</v>
      </c>
      <c r="K8" s="99">
        <v>1176753</v>
      </c>
      <c r="L8" s="16">
        <f aca="true" t="shared" si="5" ref="L8:L52">K8/G8*100</f>
        <v>126.62421300575576</v>
      </c>
      <c r="M8" s="239">
        <v>16665748</v>
      </c>
      <c r="N8" s="245">
        <f aca="true" t="shared" si="6" ref="N8:N50">M8/I8*100</f>
        <v>84.01145912255949</v>
      </c>
      <c r="O8" s="96">
        <v>1507216</v>
      </c>
      <c r="P8" s="16">
        <f t="shared" si="0"/>
        <v>128.08261376856484</v>
      </c>
      <c r="Q8" s="14">
        <v>16266259</v>
      </c>
      <c r="R8" s="149">
        <f t="shared" si="1"/>
        <v>97.60293387371512</v>
      </c>
      <c r="S8" s="98">
        <v>1266716</v>
      </c>
      <c r="T8" s="107">
        <v>84</v>
      </c>
      <c r="U8" s="14">
        <v>14554132</v>
      </c>
      <c r="V8" s="103">
        <v>89.5</v>
      </c>
      <c r="X8" s="230" t="s">
        <v>122</v>
      </c>
      <c r="Y8" s="199" t="s">
        <v>128</v>
      </c>
      <c r="Z8" s="174">
        <v>194</v>
      </c>
      <c r="AA8" s="175">
        <v>59.9</v>
      </c>
      <c r="AB8" s="174">
        <v>235</v>
      </c>
      <c r="AC8" s="270">
        <v>52.2</v>
      </c>
      <c r="AE8" s="230" t="s">
        <v>122</v>
      </c>
      <c r="AF8" s="199" t="s">
        <v>128</v>
      </c>
      <c r="AG8" s="264">
        <v>166</v>
      </c>
      <c r="AH8" s="351">
        <f aca="true" t="shared" si="7" ref="AH8:AH24">AG8/Z83*100</f>
        <v>87.83068783068782</v>
      </c>
      <c r="AI8" s="264">
        <v>205</v>
      </c>
      <c r="AJ8" s="362">
        <f t="shared" si="2"/>
        <v>91.51785714285714</v>
      </c>
      <c r="AK8" s="67"/>
    </row>
    <row r="9" spans="1:37" ht="13.5">
      <c r="A9" s="231" t="s">
        <v>23</v>
      </c>
      <c r="B9" s="22"/>
      <c r="C9" s="89">
        <v>1051589</v>
      </c>
      <c r="D9" s="155">
        <v>111.1</v>
      </c>
      <c r="E9" s="75">
        <v>26419770</v>
      </c>
      <c r="F9" s="40">
        <v>126.1</v>
      </c>
      <c r="G9" s="71">
        <f>SUM(G7:G8)</f>
        <v>1580473</v>
      </c>
      <c r="H9" s="107">
        <f t="shared" si="3"/>
        <v>150.29379348775996</v>
      </c>
      <c r="I9" s="29">
        <f>SUM(I7:I8)</f>
        <v>32855396</v>
      </c>
      <c r="J9" s="149">
        <f t="shared" si="4"/>
        <v>124.35912954579089</v>
      </c>
      <c r="K9" s="89">
        <f>SUM(K7:K8)</f>
        <v>2361630</v>
      </c>
      <c r="L9" s="16">
        <f t="shared" si="5"/>
        <v>149.42552008164645</v>
      </c>
      <c r="M9" s="240">
        <f>SUM(M7:M8)</f>
        <v>31529817</v>
      </c>
      <c r="N9" s="245">
        <f t="shared" si="6"/>
        <v>95.96541463082656</v>
      </c>
      <c r="O9" s="75">
        <f>SUM(O7:O8)</f>
        <v>3011324</v>
      </c>
      <c r="P9" s="16">
        <f t="shared" si="0"/>
        <v>127.51040594843393</v>
      </c>
      <c r="Q9" s="29">
        <f>SUM(Q7:Q8)</f>
        <v>32669903</v>
      </c>
      <c r="R9" s="149">
        <f t="shared" si="1"/>
        <v>103.61589792925217</v>
      </c>
      <c r="S9" s="81">
        <v>2206336</v>
      </c>
      <c r="T9" s="108">
        <v>73.3</v>
      </c>
      <c r="U9" s="29">
        <v>26485203</v>
      </c>
      <c r="V9" s="190">
        <v>81.1</v>
      </c>
      <c r="X9" s="230" t="s">
        <v>123</v>
      </c>
      <c r="Y9" s="199" t="s">
        <v>129</v>
      </c>
      <c r="Z9" s="283">
        <v>11671</v>
      </c>
      <c r="AA9" s="175">
        <v>70.1</v>
      </c>
      <c r="AB9" s="174">
        <v>8309</v>
      </c>
      <c r="AC9" s="270">
        <v>69.6</v>
      </c>
      <c r="AE9" s="230" t="s">
        <v>123</v>
      </c>
      <c r="AF9" s="199" t="s">
        <v>129</v>
      </c>
      <c r="AG9" s="265">
        <v>11486</v>
      </c>
      <c r="AH9" s="351">
        <f t="shared" si="7"/>
        <v>83.3164079500943</v>
      </c>
      <c r="AI9" s="265">
        <v>7742</v>
      </c>
      <c r="AJ9" s="362">
        <f t="shared" si="2"/>
        <v>81.64944104619278</v>
      </c>
      <c r="AK9" s="67"/>
    </row>
    <row r="10" spans="1:37" ht="18.75" customHeight="1">
      <c r="A10" s="232" t="s">
        <v>186</v>
      </c>
      <c r="B10" s="253" t="s">
        <v>3</v>
      </c>
      <c r="C10" s="100">
        <v>2012</v>
      </c>
      <c r="D10" s="12">
        <v>151.3</v>
      </c>
      <c r="E10" s="95">
        <v>34549</v>
      </c>
      <c r="F10" s="24">
        <v>86</v>
      </c>
      <c r="G10" s="93">
        <v>1409</v>
      </c>
      <c r="H10" s="109">
        <f t="shared" si="3"/>
        <v>70.02982107355865</v>
      </c>
      <c r="I10" s="11">
        <v>24283</v>
      </c>
      <c r="J10" s="102">
        <f t="shared" si="4"/>
        <v>70.2856812064025</v>
      </c>
      <c r="K10" s="100">
        <v>1164</v>
      </c>
      <c r="L10" s="12">
        <f t="shared" si="5"/>
        <v>82.61178140525195</v>
      </c>
      <c r="M10" s="241">
        <v>23855</v>
      </c>
      <c r="N10" s="246">
        <f t="shared" si="6"/>
        <v>98.23745006794877</v>
      </c>
      <c r="O10" s="95">
        <v>1906</v>
      </c>
      <c r="P10" s="12">
        <f t="shared" si="0"/>
        <v>163.74570446735396</v>
      </c>
      <c r="Q10" s="11">
        <v>33401</v>
      </c>
      <c r="R10" s="102">
        <f t="shared" si="1"/>
        <v>140.01676797317123</v>
      </c>
      <c r="S10" s="97">
        <v>1709</v>
      </c>
      <c r="T10" s="109">
        <v>89.7</v>
      </c>
      <c r="U10" s="11">
        <v>40934</v>
      </c>
      <c r="V10" s="13">
        <v>122.6</v>
      </c>
      <c r="X10" s="230" t="s">
        <v>124</v>
      </c>
      <c r="Y10" s="199" t="s">
        <v>130</v>
      </c>
      <c r="Z10" s="174">
        <v>3344</v>
      </c>
      <c r="AA10" s="175">
        <v>61.7</v>
      </c>
      <c r="AB10" s="174">
        <v>5936</v>
      </c>
      <c r="AC10" s="270">
        <v>70.8</v>
      </c>
      <c r="AE10" s="230" t="s">
        <v>124</v>
      </c>
      <c r="AF10" s="199" t="s">
        <v>130</v>
      </c>
      <c r="AG10" s="265">
        <v>8031</v>
      </c>
      <c r="AH10" s="351">
        <f t="shared" si="7"/>
        <v>112.05525324403516</v>
      </c>
      <c r="AI10" s="265">
        <v>14404</v>
      </c>
      <c r="AJ10" s="362">
        <f t="shared" si="2"/>
        <v>125.64549895324495</v>
      </c>
      <c r="AK10" s="67"/>
    </row>
    <row r="11" spans="1:37" ht="29.25" customHeight="1">
      <c r="A11" s="233" t="s">
        <v>187</v>
      </c>
      <c r="B11" s="254" t="s">
        <v>4</v>
      </c>
      <c r="C11" s="99">
        <v>399134</v>
      </c>
      <c r="D11" s="16">
        <v>74.6</v>
      </c>
      <c r="E11" s="96">
        <v>4711031</v>
      </c>
      <c r="F11" s="25">
        <v>85.7</v>
      </c>
      <c r="G11" s="94">
        <v>458823</v>
      </c>
      <c r="H11" s="107">
        <f t="shared" si="3"/>
        <v>114.95462676695045</v>
      </c>
      <c r="I11" s="14">
        <v>5129383</v>
      </c>
      <c r="J11" s="149">
        <f t="shared" si="4"/>
        <v>108.88026421392685</v>
      </c>
      <c r="K11" s="99">
        <v>724828</v>
      </c>
      <c r="L11" s="16">
        <f t="shared" si="5"/>
        <v>157.97551561277444</v>
      </c>
      <c r="M11" s="239">
        <v>6316800</v>
      </c>
      <c r="N11" s="245">
        <f t="shared" si="6"/>
        <v>123.14931444971063</v>
      </c>
      <c r="O11" s="96">
        <v>934628</v>
      </c>
      <c r="P11" s="16">
        <f t="shared" si="0"/>
        <v>128.9447979382695</v>
      </c>
      <c r="Q11" s="14">
        <v>7894014</v>
      </c>
      <c r="R11" s="149">
        <f t="shared" si="1"/>
        <v>124.96856003039514</v>
      </c>
      <c r="S11" s="98">
        <v>651885</v>
      </c>
      <c r="T11" s="107">
        <v>69.7</v>
      </c>
      <c r="U11" s="14">
        <v>5962060</v>
      </c>
      <c r="V11" s="103">
        <v>75.5</v>
      </c>
      <c r="X11" s="230" t="s">
        <v>199</v>
      </c>
      <c r="Y11" s="199" t="s">
        <v>131</v>
      </c>
      <c r="Z11" s="284">
        <v>87772</v>
      </c>
      <c r="AA11" s="175">
        <v>90.2</v>
      </c>
      <c r="AB11" s="174">
        <v>33311</v>
      </c>
      <c r="AC11" s="270">
        <v>92.4</v>
      </c>
      <c r="AE11" s="230" t="s">
        <v>199</v>
      </c>
      <c r="AF11" s="199" t="s">
        <v>131</v>
      </c>
      <c r="AG11" s="265">
        <v>139967</v>
      </c>
      <c r="AH11" s="351">
        <f t="shared" si="7"/>
        <v>117.71528052277907</v>
      </c>
      <c r="AI11" s="265">
        <v>60048</v>
      </c>
      <c r="AJ11" s="362">
        <f t="shared" si="2"/>
        <v>121.4685951249115</v>
      </c>
      <c r="AK11" s="67"/>
    </row>
    <row r="12" spans="1:37" ht="15" customHeight="1">
      <c r="A12" s="233" t="s">
        <v>188</v>
      </c>
      <c r="B12" s="254" t="s">
        <v>5</v>
      </c>
      <c r="C12" s="99">
        <v>51677</v>
      </c>
      <c r="D12" s="16">
        <v>84.4</v>
      </c>
      <c r="E12" s="96">
        <v>1455798</v>
      </c>
      <c r="F12" s="25">
        <v>96.4</v>
      </c>
      <c r="G12" s="94">
        <v>100683</v>
      </c>
      <c r="H12" s="107">
        <f t="shared" si="3"/>
        <v>194.8313563093833</v>
      </c>
      <c r="I12" s="14">
        <v>2224148</v>
      </c>
      <c r="J12" s="149">
        <f t="shared" si="4"/>
        <v>152.77861351643566</v>
      </c>
      <c r="K12" s="99">
        <v>99867</v>
      </c>
      <c r="L12" s="16">
        <f t="shared" si="5"/>
        <v>99.18953547272132</v>
      </c>
      <c r="M12" s="239">
        <v>1950070</v>
      </c>
      <c r="N12" s="245">
        <f t="shared" si="6"/>
        <v>87.6771689653746</v>
      </c>
      <c r="O12" s="96">
        <v>91940</v>
      </c>
      <c r="P12" s="16">
        <f t="shared" si="0"/>
        <v>92.0624430492555</v>
      </c>
      <c r="Q12" s="14">
        <v>1932524</v>
      </c>
      <c r="R12" s="149">
        <f t="shared" si="1"/>
        <v>99.10023742737441</v>
      </c>
      <c r="S12" s="98">
        <v>97074</v>
      </c>
      <c r="T12" s="107">
        <v>105.6</v>
      </c>
      <c r="U12" s="14">
        <v>1913459</v>
      </c>
      <c r="V12" s="103">
        <v>99</v>
      </c>
      <c r="X12" s="230" t="s">
        <v>125</v>
      </c>
      <c r="Y12" s="198" t="s">
        <v>132</v>
      </c>
      <c r="Z12" s="284">
        <v>15619</v>
      </c>
      <c r="AA12" s="175">
        <v>90.2</v>
      </c>
      <c r="AB12" s="174">
        <v>12269</v>
      </c>
      <c r="AC12" s="270">
        <v>87.6</v>
      </c>
      <c r="AE12" s="230" t="s">
        <v>125</v>
      </c>
      <c r="AF12" s="198" t="s">
        <v>132</v>
      </c>
      <c r="AG12" s="265">
        <v>42185</v>
      </c>
      <c r="AH12" s="351">
        <f t="shared" si="7"/>
        <v>162.85129709697344</v>
      </c>
      <c r="AI12" s="265">
        <v>34257</v>
      </c>
      <c r="AJ12" s="362">
        <f t="shared" si="2"/>
        <v>177.71840630836272</v>
      </c>
      <c r="AK12" s="67"/>
    </row>
    <row r="13" spans="1:37" ht="14.25" customHeight="1">
      <c r="A13" s="60" t="s">
        <v>88</v>
      </c>
      <c r="B13" s="255" t="s">
        <v>6</v>
      </c>
      <c r="C13" s="99">
        <v>1717129</v>
      </c>
      <c r="D13" s="16">
        <v>85</v>
      </c>
      <c r="E13" s="96">
        <v>13470612</v>
      </c>
      <c r="F13" s="25">
        <v>103.4</v>
      </c>
      <c r="G13" s="94">
        <v>2408579</v>
      </c>
      <c r="H13" s="107">
        <f t="shared" si="3"/>
        <v>140.26779583828588</v>
      </c>
      <c r="I13" s="14">
        <v>17504179</v>
      </c>
      <c r="J13" s="149">
        <f t="shared" si="4"/>
        <v>129.94345765433673</v>
      </c>
      <c r="K13" s="99">
        <v>2912390</v>
      </c>
      <c r="L13" s="16">
        <f t="shared" si="5"/>
        <v>120.9173541743908</v>
      </c>
      <c r="M13" s="239">
        <v>16080718</v>
      </c>
      <c r="N13" s="245">
        <f t="shared" si="6"/>
        <v>91.86787909332965</v>
      </c>
      <c r="O13" s="96">
        <v>2889787</v>
      </c>
      <c r="P13" s="16">
        <f t="shared" si="0"/>
        <v>99.22390201861701</v>
      </c>
      <c r="Q13" s="14">
        <v>14206631</v>
      </c>
      <c r="R13" s="149">
        <f t="shared" si="1"/>
        <v>88.34575048203693</v>
      </c>
      <c r="S13" s="98">
        <v>2528435</v>
      </c>
      <c r="T13" s="107">
        <v>87.5</v>
      </c>
      <c r="U13" s="14">
        <v>13243910</v>
      </c>
      <c r="V13" s="103">
        <v>93.2</v>
      </c>
      <c r="X13" s="250" t="s">
        <v>151</v>
      </c>
      <c r="Y13" s="198" t="s">
        <v>133</v>
      </c>
      <c r="Z13" s="284">
        <v>443184</v>
      </c>
      <c r="AA13" s="178">
        <v>96.6</v>
      </c>
      <c r="AB13" s="284">
        <v>197771</v>
      </c>
      <c r="AC13" s="270">
        <v>97.1</v>
      </c>
      <c r="AE13" s="250" t="s">
        <v>151</v>
      </c>
      <c r="AF13" s="198" t="s">
        <v>133</v>
      </c>
      <c r="AG13" s="265">
        <v>578254</v>
      </c>
      <c r="AH13" s="351">
        <f t="shared" si="7"/>
        <v>102.84514021168256</v>
      </c>
      <c r="AI13" s="265">
        <v>260346</v>
      </c>
      <c r="AJ13" s="362">
        <f t="shared" si="2"/>
        <v>110.30208024403679</v>
      </c>
      <c r="AK13" s="67"/>
    </row>
    <row r="14" spans="1:37" ht="15" customHeight="1">
      <c r="A14" s="56" t="s">
        <v>189</v>
      </c>
      <c r="B14" s="256"/>
      <c r="C14" s="85">
        <v>2169952</v>
      </c>
      <c r="D14" s="19">
        <v>82.9</v>
      </c>
      <c r="E14" s="73">
        <v>19671990</v>
      </c>
      <c r="F14" s="32">
        <v>98</v>
      </c>
      <c r="G14" s="70">
        <f>SUM(G10:G13)</f>
        <v>2969494</v>
      </c>
      <c r="H14" s="113">
        <f t="shared" si="3"/>
        <v>136.84606848446415</v>
      </c>
      <c r="I14" s="15">
        <f>SUM(I10:I13)</f>
        <v>24881993</v>
      </c>
      <c r="J14" s="152">
        <f t="shared" si="4"/>
        <v>126.48437194203535</v>
      </c>
      <c r="K14" s="85">
        <f>SUM(K10:K13)</f>
        <v>3738249</v>
      </c>
      <c r="L14" s="156">
        <f t="shared" si="5"/>
        <v>125.88841735325951</v>
      </c>
      <c r="M14" s="242">
        <f>SUM(M10:M13)</f>
        <v>24371443</v>
      </c>
      <c r="N14" s="247">
        <f t="shared" si="6"/>
        <v>97.94811452603496</v>
      </c>
      <c r="O14" s="73">
        <f>SUM(O10:O13)</f>
        <v>3918261</v>
      </c>
      <c r="P14" s="156">
        <f t="shared" si="0"/>
        <v>104.81540956742046</v>
      </c>
      <c r="Q14" s="15">
        <f>SUM(Q10:Q13)</f>
        <v>24066570</v>
      </c>
      <c r="R14" s="152">
        <f t="shared" si="1"/>
        <v>98.74905642640857</v>
      </c>
      <c r="S14" s="80">
        <v>3279103</v>
      </c>
      <c r="T14" s="110">
        <v>83.7</v>
      </c>
      <c r="U14" s="15">
        <v>21160363</v>
      </c>
      <c r="V14" s="191">
        <v>87.9</v>
      </c>
      <c r="X14" s="250" t="s">
        <v>153</v>
      </c>
      <c r="Y14" s="198" t="s">
        <v>134</v>
      </c>
      <c r="Z14" s="285">
        <v>472808</v>
      </c>
      <c r="AA14" s="178">
        <v>97.2</v>
      </c>
      <c r="AB14" s="284">
        <v>343008</v>
      </c>
      <c r="AC14" s="270">
        <v>95.1</v>
      </c>
      <c r="AE14" s="250" t="s">
        <v>153</v>
      </c>
      <c r="AF14" s="198" t="s">
        <v>134</v>
      </c>
      <c r="AG14" s="265">
        <v>614401</v>
      </c>
      <c r="AH14" s="351">
        <f t="shared" si="7"/>
        <v>104.30069924134267</v>
      </c>
      <c r="AI14" s="265">
        <v>442955</v>
      </c>
      <c r="AJ14" s="362">
        <f t="shared" si="2"/>
        <v>109.82092164733241</v>
      </c>
      <c r="AK14" s="67"/>
    </row>
    <row r="15" spans="1:37" ht="14.25" customHeight="1">
      <c r="A15" s="232" t="s">
        <v>190</v>
      </c>
      <c r="B15" s="253" t="s">
        <v>3</v>
      </c>
      <c r="C15" s="99">
        <v>38336</v>
      </c>
      <c r="D15" s="16">
        <v>116.5</v>
      </c>
      <c r="E15" s="96">
        <v>1070233</v>
      </c>
      <c r="F15" s="25">
        <v>128.3</v>
      </c>
      <c r="G15" s="94">
        <v>53966</v>
      </c>
      <c r="H15" s="107">
        <f t="shared" si="3"/>
        <v>140.77107679465777</v>
      </c>
      <c r="I15" s="14">
        <v>1298341</v>
      </c>
      <c r="J15" s="149">
        <f t="shared" si="4"/>
        <v>121.31386342973913</v>
      </c>
      <c r="K15" s="99">
        <v>36622</v>
      </c>
      <c r="L15" s="16">
        <f t="shared" si="5"/>
        <v>67.86124596968462</v>
      </c>
      <c r="M15" s="239">
        <v>766834</v>
      </c>
      <c r="N15" s="245">
        <f t="shared" si="6"/>
        <v>59.062603738155076</v>
      </c>
      <c r="O15" s="96">
        <v>45853</v>
      </c>
      <c r="P15" s="16">
        <f t="shared" si="0"/>
        <v>125.2061602315548</v>
      </c>
      <c r="Q15" s="14">
        <v>556991</v>
      </c>
      <c r="R15" s="149">
        <f t="shared" si="1"/>
        <v>72.63514658974432</v>
      </c>
      <c r="S15" s="98">
        <v>25251</v>
      </c>
      <c r="T15" s="107">
        <v>55.1</v>
      </c>
      <c r="U15" s="14">
        <v>408853</v>
      </c>
      <c r="V15" s="103">
        <v>73.4</v>
      </c>
      <c r="X15" s="251" t="s">
        <v>150</v>
      </c>
      <c r="Y15" s="198" t="s">
        <v>135</v>
      </c>
      <c r="Z15" s="284">
        <v>9985</v>
      </c>
      <c r="AA15" s="178">
        <v>96.7</v>
      </c>
      <c r="AB15" s="284">
        <v>8415</v>
      </c>
      <c r="AC15" s="270">
        <v>98.8</v>
      </c>
      <c r="AE15" s="251" t="s">
        <v>150</v>
      </c>
      <c r="AF15" s="198" t="s">
        <v>135</v>
      </c>
      <c r="AG15" s="265">
        <v>15215</v>
      </c>
      <c r="AH15" s="351">
        <f t="shared" si="7"/>
        <v>89.64237318093441</v>
      </c>
      <c r="AI15" s="265">
        <v>12903</v>
      </c>
      <c r="AJ15" s="362">
        <f t="shared" si="2"/>
        <v>93.06837853433353</v>
      </c>
      <c r="AK15" s="67"/>
    </row>
    <row r="16" spans="1:37" ht="14.25" customHeight="1">
      <c r="A16" s="233" t="s">
        <v>191</v>
      </c>
      <c r="B16" s="254" t="s">
        <v>4</v>
      </c>
      <c r="C16" s="99">
        <v>642153</v>
      </c>
      <c r="D16" s="16">
        <v>70.7</v>
      </c>
      <c r="E16" s="96">
        <v>7030842</v>
      </c>
      <c r="F16" s="25">
        <v>75.2</v>
      </c>
      <c r="G16" s="94">
        <v>667329</v>
      </c>
      <c r="H16" s="107">
        <f t="shared" si="3"/>
        <v>103.92056098780198</v>
      </c>
      <c r="I16" s="14">
        <v>6807144</v>
      </c>
      <c r="J16" s="149">
        <f t="shared" si="4"/>
        <v>96.81833271178616</v>
      </c>
      <c r="K16" s="99">
        <v>831589</v>
      </c>
      <c r="L16" s="16">
        <f t="shared" si="5"/>
        <v>124.61454544909631</v>
      </c>
      <c r="M16" s="239">
        <v>6611521</v>
      </c>
      <c r="N16" s="245">
        <f t="shared" si="6"/>
        <v>97.12621034607172</v>
      </c>
      <c r="O16" s="96">
        <v>803768</v>
      </c>
      <c r="P16" s="16">
        <f t="shared" si="0"/>
        <v>96.65447715157367</v>
      </c>
      <c r="Q16" s="14">
        <v>6321699</v>
      </c>
      <c r="R16" s="149">
        <f t="shared" si="1"/>
        <v>95.61640959773099</v>
      </c>
      <c r="S16" s="98">
        <v>734708</v>
      </c>
      <c r="T16" s="107">
        <v>91.4</v>
      </c>
      <c r="U16" s="14">
        <v>5971124</v>
      </c>
      <c r="V16" s="103">
        <v>94.5</v>
      </c>
      <c r="X16" s="230" t="s">
        <v>144</v>
      </c>
      <c r="Y16" s="198" t="s">
        <v>136</v>
      </c>
      <c r="Z16" s="284">
        <v>357382</v>
      </c>
      <c r="AA16" s="178">
        <v>102.8</v>
      </c>
      <c r="AB16" s="284">
        <v>47854</v>
      </c>
      <c r="AC16" s="270">
        <v>103.1</v>
      </c>
      <c r="AE16" s="230" t="s">
        <v>144</v>
      </c>
      <c r="AF16" s="198" t="s">
        <v>136</v>
      </c>
      <c r="AG16" s="265">
        <v>432282</v>
      </c>
      <c r="AH16" s="351">
        <f t="shared" si="7"/>
        <v>99.36489328690136</v>
      </c>
      <c r="AI16" s="265">
        <v>62882</v>
      </c>
      <c r="AJ16" s="362">
        <f t="shared" si="2"/>
        <v>108.00384734292878</v>
      </c>
      <c r="AK16" s="67"/>
    </row>
    <row r="17" spans="1:37" ht="13.5" customHeight="1">
      <c r="A17" s="233" t="s">
        <v>192</v>
      </c>
      <c r="B17" s="254" t="s">
        <v>5</v>
      </c>
      <c r="C17" s="99">
        <v>290532</v>
      </c>
      <c r="D17" s="16">
        <v>123.1</v>
      </c>
      <c r="E17" s="96">
        <v>7884290</v>
      </c>
      <c r="F17" s="25">
        <v>116.3</v>
      </c>
      <c r="G17" s="94">
        <v>298014</v>
      </c>
      <c r="H17" s="107">
        <f t="shared" si="3"/>
        <v>102.5752757011276</v>
      </c>
      <c r="I17" s="14">
        <v>7961828</v>
      </c>
      <c r="J17" s="149">
        <f t="shared" si="4"/>
        <v>100.98344936576407</v>
      </c>
      <c r="K17" s="99">
        <v>252246</v>
      </c>
      <c r="L17" s="16">
        <f t="shared" si="5"/>
        <v>84.64233223942499</v>
      </c>
      <c r="M17" s="239">
        <v>5120833</v>
      </c>
      <c r="N17" s="245">
        <f t="shared" si="6"/>
        <v>64.31730250892132</v>
      </c>
      <c r="O17" s="96">
        <v>325874</v>
      </c>
      <c r="P17" s="16">
        <f t="shared" si="0"/>
        <v>129.18896632652252</v>
      </c>
      <c r="Q17" s="14">
        <v>5107851</v>
      </c>
      <c r="R17" s="149">
        <f t="shared" si="1"/>
        <v>99.74648655794867</v>
      </c>
      <c r="S17" s="98">
        <v>354212</v>
      </c>
      <c r="T17" s="107">
        <v>108.7</v>
      </c>
      <c r="U17" s="14">
        <v>6383325</v>
      </c>
      <c r="V17" s="103">
        <v>125</v>
      </c>
      <c r="X17" s="230" t="s">
        <v>66</v>
      </c>
      <c r="Y17" s="198" t="s">
        <v>137</v>
      </c>
      <c r="Z17" s="284">
        <v>39088</v>
      </c>
      <c r="AA17" s="178">
        <v>104.5</v>
      </c>
      <c r="AB17" s="284">
        <v>23322</v>
      </c>
      <c r="AC17" s="270">
        <v>97.5</v>
      </c>
      <c r="AE17" s="230" t="s">
        <v>66</v>
      </c>
      <c r="AF17" s="198" t="s">
        <v>137</v>
      </c>
      <c r="AG17" s="265">
        <v>46509</v>
      </c>
      <c r="AH17" s="351">
        <f t="shared" si="7"/>
        <v>105.61585975111272</v>
      </c>
      <c r="AI17" s="265">
        <v>28176</v>
      </c>
      <c r="AJ17" s="362">
        <f t="shared" si="2"/>
        <v>107.69407178075909</v>
      </c>
      <c r="AK17" s="67"/>
    </row>
    <row r="18" spans="1:37" ht="12.75" customHeight="1">
      <c r="A18" s="233" t="s">
        <v>193</v>
      </c>
      <c r="B18" s="254" t="s">
        <v>6</v>
      </c>
      <c r="C18" s="99">
        <v>1330641</v>
      </c>
      <c r="D18" s="16">
        <v>139.3</v>
      </c>
      <c r="E18" s="96">
        <v>21134118</v>
      </c>
      <c r="F18" s="25">
        <v>146.8</v>
      </c>
      <c r="G18" s="94">
        <v>1393119</v>
      </c>
      <c r="H18" s="107">
        <f t="shared" si="3"/>
        <v>104.69533104721708</v>
      </c>
      <c r="I18" s="14">
        <v>19913437</v>
      </c>
      <c r="J18" s="149">
        <f t="shared" si="4"/>
        <v>94.22412139460941</v>
      </c>
      <c r="K18" s="99">
        <v>1122518</v>
      </c>
      <c r="L18" s="16">
        <f t="shared" si="5"/>
        <v>80.57588763056135</v>
      </c>
      <c r="M18" s="239">
        <v>12790389</v>
      </c>
      <c r="N18" s="245">
        <f t="shared" si="6"/>
        <v>64.22994182269991</v>
      </c>
      <c r="O18" s="96">
        <v>963518</v>
      </c>
      <c r="P18" s="16">
        <f t="shared" si="0"/>
        <v>85.83541644766498</v>
      </c>
      <c r="Q18" s="14">
        <v>9361846</v>
      </c>
      <c r="R18" s="149">
        <f t="shared" si="1"/>
        <v>73.19438056184218</v>
      </c>
      <c r="S18" s="98">
        <v>730014</v>
      </c>
      <c r="T18" s="107">
        <v>75.8</v>
      </c>
      <c r="U18" s="14">
        <v>7449541</v>
      </c>
      <c r="V18" s="103">
        <v>79.6</v>
      </c>
      <c r="X18" s="250" t="s">
        <v>148</v>
      </c>
      <c r="Y18" s="198" t="s">
        <v>138</v>
      </c>
      <c r="Z18" s="284">
        <v>287324</v>
      </c>
      <c r="AA18" s="178">
        <v>153.7</v>
      </c>
      <c r="AB18" s="284">
        <v>57960</v>
      </c>
      <c r="AC18" s="270">
        <v>151.4</v>
      </c>
      <c r="AE18" s="250" t="s">
        <v>148</v>
      </c>
      <c r="AF18" s="198" t="s">
        <v>138</v>
      </c>
      <c r="AG18" s="265">
        <v>334000</v>
      </c>
      <c r="AH18" s="351">
        <f t="shared" si="7"/>
        <v>99.7795290645221</v>
      </c>
      <c r="AI18" s="265">
        <v>68593</v>
      </c>
      <c r="AJ18" s="362">
        <f t="shared" si="2"/>
        <v>106.67485731170588</v>
      </c>
      <c r="AK18" s="67"/>
    </row>
    <row r="19" spans="1:37" ht="14.25" customHeight="1">
      <c r="A19" s="233" t="s">
        <v>195</v>
      </c>
      <c r="B19" s="254" t="s">
        <v>7</v>
      </c>
      <c r="C19" s="99">
        <v>487032</v>
      </c>
      <c r="D19" s="16">
        <v>102.4</v>
      </c>
      <c r="E19" s="96">
        <v>6962916</v>
      </c>
      <c r="F19" s="25">
        <v>115.7</v>
      </c>
      <c r="G19" s="94">
        <v>470346</v>
      </c>
      <c r="H19" s="107">
        <f t="shared" si="3"/>
        <v>96.57394175331395</v>
      </c>
      <c r="I19" s="14">
        <v>7384138</v>
      </c>
      <c r="J19" s="149">
        <f t="shared" si="4"/>
        <v>106.04950569560225</v>
      </c>
      <c r="K19" s="99">
        <v>819729</v>
      </c>
      <c r="L19" s="16">
        <f t="shared" si="5"/>
        <v>174.28212422344401</v>
      </c>
      <c r="M19" s="239">
        <v>9381385</v>
      </c>
      <c r="N19" s="245">
        <f t="shared" si="6"/>
        <v>127.04780165267766</v>
      </c>
      <c r="O19" s="96">
        <v>910521</v>
      </c>
      <c r="P19" s="16">
        <f t="shared" si="0"/>
        <v>111.07585555714145</v>
      </c>
      <c r="Q19" s="14">
        <v>9253729</v>
      </c>
      <c r="R19" s="149">
        <f t="shared" si="1"/>
        <v>98.63926275278118</v>
      </c>
      <c r="S19" s="98">
        <v>712939</v>
      </c>
      <c r="T19" s="107">
        <v>38.3</v>
      </c>
      <c r="U19" s="14">
        <v>13050000</v>
      </c>
      <c r="V19" s="103">
        <v>141</v>
      </c>
      <c r="X19" s="250" t="s">
        <v>149</v>
      </c>
      <c r="Y19" s="198" t="s">
        <v>139</v>
      </c>
      <c r="Z19" s="284">
        <v>825330</v>
      </c>
      <c r="AA19" s="178">
        <v>104.5</v>
      </c>
      <c r="AB19" s="284">
        <v>53941</v>
      </c>
      <c r="AC19" s="270">
        <v>101.1</v>
      </c>
      <c r="AE19" s="250" t="s">
        <v>149</v>
      </c>
      <c r="AF19" s="198" t="s">
        <v>139</v>
      </c>
      <c r="AG19" s="265">
        <v>1178325</v>
      </c>
      <c r="AH19" s="351">
        <f t="shared" si="7"/>
        <v>105.52161029205662</v>
      </c>
      <c r="AI19" s="265">
        <v>77313</v>
      </c>
      <c r="AJ19" s="362">
        <f t="shared" si="2"/>
        <v>114.4055757790997</v>
      </c>
      <c r="AK19" s="67"/>
    </row>
    <row r="20" spans="1:37" ht="15.75" customHeight="1">
      <c r="A20" s="60" t="s">
        <v>63</v>
      </c>
      <c r="B20" s="254" t="s">
        <v>8</v>
      </c>
      <c r="C20" s="99">
        <v>3525811</v>
      </c>
      <c r="D20" s="16">
        <v>81.3</v>
      </c>
      <c r="E20" s="96">
        <v>21798451</v>
      </c>
      <c r="F20" s="25">
        <v>92.6</v>
      </c>
      <c r="G20" s="94">
        <v>3381488</v>
      </c>
      <c r="H20" s="107">
        <f t="shared" si="3"/>
        <v>95.90667225214284</v>
      </c>
      <c r="I20" s="14">
        <v>20911309</v>
      </c>
      <c r="J20" s="149">
        <f t="shared" si="4"/>
        <v>95.93025210828053</v>
      </c>
      <c r="K20" s="99">
        <v>4116773</v>
      </c>
      <c r="L20" s="16">
        <f t="shared" si="5"/>
        <v>121.74442139081967</v>
      </c>
      <c r="M20" s="239">
        <v>19060947</v>
      </c>
      <c r="N20" s="245">
        <f t="shared" si="6"/>
        <v>91.15138129325142</v>
      </c>
      <c r="O20" s="96">
        <v>4497928</v>
      </c>
      <c r="P20" s="16">
        <f t="shared" si="0"/>
        <v>109.25858676200994</v>
      </c>
      <c r="Q20" s="14">
        <v>18288796</v>
      </c>
      <c r="R20" s="149">
        <f t="shared" si="1"/>
        <v>95.94904177636084</v>
      </c>
      <c r="S20" s="98">
        <v>5584488</v>
      </c>
      <c r="T20" s="107">
        <v>124.2</v>
      </c>
      <c r="U20" s="14">
        <v>22912955</v>
      </c>
      <c r="V20" s="103">
        <v>125.3</v>
      </c>
      <c r="X20" s="250" t="s">
        <v>147</v>
      </c>
      <c r="Y20" s="198" t="s">
        <v>140</v>
      </c>
      <c r="Z20" s="284">
        <v>877840</v>
      </c>
      <c r="AA20" s="178">
        <v>98.1</v>
      </c>
      <c r="AB20" s="284">
        <v>24338</v>
      </c>
      <c r="AC20" s="270">
        <v>97.3</v>
      </c>
      <c r="AE20" s="250" t="s">
        <v>147</v>
      </c>
      <c r="AF20" s="198" t="s">
        <v>140</v>
      </c>
      <c r="AG20" s="265">
        <v>1160881</v>
      </c>
      <c r="AH20" s="351">
        <f t="shared" si="7"/>
        <v>106.86431995198437</v>
      </c>
      <c r="AI20" s="265">
        <v>34749</v>
      </c>
      <c r="AJ20" s="362">
        <f t="shared" si="2"/>
        <v>121.0049796287913</v>
      </c>
      <c r="AK20" s="67"/>
    </row>
    <row r="21" spans="1:37" ht="26.25" customHeight="1">
      <c r="A21" s="54" t="s">
        <v>196</v>
      </c>
      <c r="B21" s="257"/>
      <c r="C21" s="89">
        <v>6314505</v>
      </c>
      <c r="D21" s="155">
        <v>90.9</v>
      </c>
      <c r="E21" s="75">
        <v>65880850</v>
      </c>
      <c r="F21" s="40">
        <v>108.1</v>
      </c>
      <c r="G21" s="71">
        <f>SUM(G15:G20)</f>
        <v>6264262</v>
      </c>
      <c r="H21" s="107">
        <f t="shared" si="3"/>
        <v>99.20432401272942</v>
      </c>
      <c r="I21" s="29">
        <f>SUM(I15:I20)</f>
        <v>64276197</v>
      </c>
      <c r="J21" s="149">
        <f t="shared" si="4"/>
        <v>97.56431041797427</v>
      </c>
      <c r="K21" s="89">
        <f>SUM(K15:K20)</f>
        <v>7179477</v>
      </c>
      <c r="L21" s="16">
        <f t="shared" si="5"/>
        <v>114.61010091851203</v>
      </c>
      <c r="M21" s="242">
        <f>SUM(M15:M20)</f>
        <v>53731909</v>
      </c>
      <c r="N21" s="245">
        <f t="shared" si="6"/>
        <v>83.59534556781571</v>
      </c>
      <c r="O21" s="75">
        <f>SUM(O15:O20)</f>
        <v>7547462</v>
      </c>
      <c r="P21" s="16">
        <f t="shared" si="0"/>
        <v>105.12551262438754</v>
      </c>
      <c r="Q21" s="29">
        <f>SUM(Q15:Q20)</f>
        <v>48890912</v>
      </c>
      <c r="R21" s="149">
        <f t="shared" si="1"/>
        <v>90.99046155237104</v>
      </c>
      <c r="S21" s="81">
        <v>8141612</v>
      </c>
      <c r="T21" s="108">
        <v>107.8</v>
      </c>
      <c r="U21" s="29">
        <v>56174789</v>
      </c>
      <c r="V21" s="190">
        <v>114.9</v>
      </c>
      <c r="X21" s="250" t="s">
        <v>146</v>
      </c>
      <c r="Y21" s="198" t="s">
        <v>141</v>
      </c>
      <c r="Z21" s="284">
        <v>23733</v>
      </c>
      <c r="AA21" s="178">
        <v>98.2</v>
      </c>
      <c r="AB21" s="284">
        <v>8662</v>
      </c>
      <c r="AC21" s="270">
        <v>120.5</v>
      </c>
      <c r="AE21" s="250" t="s">
        <v>146</v>
      </c>
      <c r="AF21" s="198" t="s">
        <v>141</v>
      </c>
      <c r="AG21" s="265">
        <v>16622</v>
      </c>
      <c r="AH21" s="351">
        <f t="shared" si="7"/>
        <v>124.53734921705252</v>
      </c>
      <c r="AI21" s="265">
        <v>7111</v>
      </c>
      <c r="AJ21" s="362">
        <f t="shared" si="2"/>
        <v>116.57377049180329</v>
      </c>
      <c r="AK21" s="67"/>
    </row>
    <row r="22" spans="1:37" ht="13.5" customHeight="1">
      <c r="A22" s="232" t="s">
        <v>64</v>
      </c>
      <c r="B22" s="20" t="s">
        <v>2</v>
      </c>
      <c r="C22" s="100">
        <v>4942984</v>
      </c>
      <c r="D22" s="12">
        <v>80.9</v>
      </c>
      <c r="E22" s="95">
        <v>47743741</v>
      </c>
      <c r="F22" s="24">
        <v>89.2</v>
      </c>
      <c r="G22" s="93">
        <v>4132437</v>
      </c>
      <c r="H22" s="109">
        <f t="shared" si="3"/>
        <v>83.60207113759624</v>
      </c>
      <c r="I22" s="11">
        <v>37115888</v>
      </c>
      <c r="J22" s="102">
        <f t="shared" si="4"/>
        <v>77.73979839577297</v>
      </c>
      <c r="K22" s="100">
        <v>3436285</v>
      </c>
      <c r="L22" s="12">
        <f t="shared" si="5"/>
        <v>83.15395975788621</v>
      </c>
      <c r="M22" s="241">
        <v>23390937</v>
      </c>
      <c r="N22" s="246">
        <f t="shared" si="6"/>
        <v>63.021358939330774</v>
      </c>
      <c r="O22" s="95">
        <v>3702457</v>
      </c>
      <c r="P22" s="12">
        <f t="shared" si="0"/>
        <v>107.74592328633976</v>
      </c>
      <c r="Q22" s="11">
        <v>22811806</v>
      </c>
      <c r="R22" s="102">
        <f t="shared" si="1"/>
        <v>97.52412227009118</v>
      </c>
      <c r="S22" s="97">
        <v>4534147</v>
      </c>
      <c r="T22" s="109">
        <v>122.7</v>
      </c>
      <c r="U22" s="11">
        <v>30878539</v>
      </c>
      <c r="V22" s="13">
        <v>135.4</v>
      </c>
      <c r="X22" s="251" t="s">
        <v>145</v>
      </c>
      <c r="Y22" s="198" t="s">
        <v>142</v>
      </c>
      <c r="Z22" s="284">
        <v>167</v>
      </c>
      <c r="AA22" s="178">
        <v>365.5</v>
      </c>
      <c r="AB22" s="284">
        <v>126</v>
      </c>
      <c r="AC22" s="270">
        <v>211.4</v>
      </c>
      <c r="AE22" s="251" t="s">
        <v>145</v>
      </c>
      <c r="AF22" s="198" t="s">
        <v>142</v>
      </c>
      <c r="AG22" s="264">
        <v>231</v>
      </c>
      <c r="AH22" s="351">
        <f t="shared" si="7"/>
        <v>52.144469525959366</v>
      </c>
      <c r="AI22" s="264">
        <v>118</v>
      </c>
      <c r="AJ22" s="362">
        <f t="shared" si="2"/>
        <v>110.28037383177569</v>
      </c>
      <c r="AK22" s="67"/>
    </row>
    <row r="23" spans="1:37" ht="12.75" customHeight="1" thickBot="1">
      <c r="A23" s="233" t="s">
        <v>65</v>
      </c>
      <c r="B23" s="21" t="s">
        <v>2</v>
      </c>
      <c r="C23" s="99">
        <v>6992353</v>
      </c>
      <c r="D23" s="16">
        <v>94.3</v>
      </c>
      <c r="E23" s="96">
        <v>57567289</v>
      </c>
      <c r="F23" s="25">
        <v>110.2</v>
      </c>
      <c r="G23" s="94">
        <v>7006930</v>
      </c>
      <c r="H23" s="107">
        <f t="shared" si="3"/>
        <v>100.20847059637865</v>
      </c>
      <c r="I23" s="14">
        <v>56822884</v>
      </c>
      <c r="J23" s="149">
        <f t="shared" si="4"/>
        <v>98.7068958553876</v>
      </c>
      <c r="K23" s="99">
        <v>6621095</v>
      </c>
      <c r="L23" s="16">
        <f t="shared" si="5"/>
        <v>94.49352284095887</v>
      </c>
      <c r="M23" s="239">
        <v>43258322</v>
      </c>
      <c r="N23" s="245">
        <f t="shared" si="6"/>
        <v>76.12834645985234</v>
      </c>
      <c r="O23" s="96">
        <v>7133972</v>
      </c>
      <c r="P23" s="16">
        <f t="shared" si="0"/>
        <v>107.74610544026328</v>
      </c>
      <c r="Q23" s="14">
        <v>42299902</v>
      </c>
      <c r="R23" s="149">
        <f t="shared" si="1"/>
        <v>97.78442631223652</v>
      </c>
      <c r="S23" s="98">
        <v>8540771</v>
      </c>
      <c r="T23" s="107">
        <v>119.7</v>
      </c>
      <c r="U23" s="14">
        <v>50794097</v>
      </c>
      <c r="V23" s="103">
        <v>120.1</v>
      </c>
      <c r="X23" s="252"/>
      <c r="Y23" s="198"/>
      <c r="Z23" s="277"/>
      <c r="AA23" s="185"/>
      <c r="AB23" s="277"/>
      <c r="AC23" s="278"/>
      <c r="AE23" s="252"/>
      <c r="AF23" s="198"/>
      <c r="AG23" s="266"/>
      <c r="AH23" s="353"/>
      <c r="AI23" s="266"/>
      <c r="AJ23" s="354"/>
      <c r="AK23" s="67"/>
    </row>
    <row r="24" spans="1:37" ht="31.5" customHeight="1" thickBot="1">
      <c r="A24" s="54" t="s">
        <v>24</v>
      </c>
      <c r="B24" s="22"/>
      <c r="C24" s="85">
        <v>11935337</v>
      </c>
      <c r="D24" s="19">
        <v>88.3</v>
      </c>
      <c r="E24" s="73">
        <v>105311030</v>
      </c>
      <c r="F24" s="32">
        <v>99.6</v>
      </c>
      <c r="G24" s="70">
        <f>SUM(G22:G23)</f>
        <v>11139367</v>
      </c>
      <c r="H24" s="113">
        <f t="shared" si="3"/>
        <v>93.3309800971686</v>
      </c>
      <c r="I24" s="15">
        <f>SUM(I22:I23)</f>
        <v>93938772</v>
      </c>
      <c r="J24" s="152">
        <f t="shared" si="4"/>
        <v>89.20126600224117</v>
      </c>
      <c r="K24" s="85">
        <f>SUM(K22:K23)</f>
        <v>10057380</v>
      </c>
      <c r="L24" s="156">
        <f t="shared" si="5"/>
        <v>90.28681791344158</v>
      </c>
      <c r="M24" s="242">
        <f>SUM(M22:M23)</f>
        <v>66649259</v>
      </c>
      <c r="N24" s="247">
        <f t="shared" si="6"/>
        <v>70.9496809262101</v>
      </c>
      <c r="O24" s="73">
        <f>SUM(O22:O23)</f>
        <v>10836429</v>
      </c>
      <c r="P24" s="156">
        <f t="shared" si="0"/>
        <v>107.74604320409492</v>
      </c>
      <c r="Q24" s="15">
        <f>SUM(Q22:Q23)</f>
        <v>65111708</v>
      </c>
      <c r="R24" s="152">
        <f t="shared" si="1"/>
        <v>97.69307112626714</v>
      </c>
      <c r="S24" s="80">
        <v>13083918</v>
      </c>
      <c r="T24" s="110">
        <v>120.7</v>
      </c>
      <c r="U24" s="15">
        <v>81672636</v>
      </c>
      <c r="V24" s="191">
        <v>125.4</v>
      </c>
      <c r="X24" s="275" t="s">
        <v>207</v>
      </c>
      <c r="Y24" s="276"/>
      <c r="Z24" s="277">
        <v>1866825</v>
      </c>
      <c r="AA24" s="185">
        <v>95.1</v>
      </c>
      <c r="AB24" s="277">
        <v>794657</v>
      </c>
      <c r="AC24" s="278">
        <v>93.2</v>
      </c>
      <c r="AE24" s="279" t="s">
        <v>208</v>
      </c>
      <c r="AF24" s="276"/>
      <c r="AG24" s="268">
        <v>2458558</v>
      </c>
      <c r="AH24" s="353">
        <f t="shared" si="7"/>
        <v>104.0555525458621</v>
      </c>
      <c r="AI24" s="268">
        <v>1085076</v>
      </c>
      <c r="AJ24" s="363">
        <f t="shared" si="2"/>
        <v>111.16386044534143</v>
      </c>
      <c r="AK24" s="67"/>
    </row>
    <row r="25" spans="1:22" ht="14.25" customHeight="1">
      <c r="A25" s="233" t="s">
        <v>67</v>
      </c>
      <c r="B25" s="21" t="s">
        <v>9</v>
      </c>
      <c r="C25" s="99">
        <v>14187</v>
      </c>
      <c r="D25" s="16">
        <v>104.6</v>
      </c>
      <c r="E25" s="96">
        <v>135802</v>
      </c>
      <c r="F25" s="25">
        <v>116.3</v>
      </c>
      <c r="G25" s="94">
        <v>20991</v>
      </c>
      <c r="H25" s="107">
        <f t="shared" si="3"/>
        <v>147.9593994502009</v>
      </c>
      <c r="I25" s="14">
        <v>134625</v>
      </c>
      <c r="J25" s="149">
        <f t="shared" si="4"/>
        <v>99.1332970059351</v>
      </c>
      <c r="K25" s="99">
        <v>34631</v>
      </c>
      <c r="L25" s="16">
        <f t="shared" si="5"/>
        <v>164.98022962221904</v>
      </c>
      <c r="M25" s="239">
        <v>183581</v>
      </c>
      <c r="N25" s="245">
        <f t="shared" si="6"/>
        <v>136.36471680594244</v>
      </c>
      <c r="O25" s="96">
        <v>26074</v>
      </c>
      <c r="P25" s="16">
        <f t="shared" si="0"/>
        <v>75.29092431636396</v>
      </c>
      <c r="Q25" s="14">
        <v>171801</v>
      </c>
      <c r="R25" s="149">
        <f t="shared" si="1"/>
        <v>93.58321394915596</v>
      </c>
      <c r="S25" s="98">
        <v>39697</v>
      </c>
      <c r="T25" s="107">
        <v>152.2</v>
      </c>
      <c r="U25" s="14">
        <v>195651</v>
      </c>
      <c r="V25" s="103">
        <v>113.9</v>
      </c>
    </row>
    <row r="26" spans="1:29" ht="15" customHeight="1">
      <c r="A26" s="54" t="s">
        <v>68</v>
      </c>
      <c r="B26" s="22"/>
      <c r="C26" s="89">
        <v>6339632</v>
      </c>
      <c r="D26" s="155">
        <v>92.5</v>
      </c>
      <c r="E26" s="75">
        <v>20240358</v>
      </c>
      <c r="F26" s="40">
        <v>93.6</v>
      </c>
      <c r="G26" s="71">
        <f>SUM(G25:G25)</f>
        <v>20991</v>
      </c>
      <c r="H26" s="107">
        <f t="shared" si="3"/>
        <v>0.3311075469364783</v>
      </c>
      <c r="I26" s="29">
        <f>SUM(I25:I25)</f>
        <v>134625</v>
      </c>
      <c r="J26" s="149">
        <f t="shared" si="4"/>
        <v>0.6651315159544114</v>
      </c>
      <c r="K26" s="89">
        <f>SUM(K25:K25)</f>
        <v>34631</v>
      </c>
      <c r="L26" s="16">
        <f t="shared" si="5"/>
        <v>164.98022962221904</v>
      </c>
      <c r="M26" s="240">
        <f>SUM(M25:M25)</f>
        <v>183581</v>
      </c>
      <c r="N26" s="245">
        <f t="shared" si="6"/>
        <v>136.36471680594244</v>
      </c>
      <c r="O26" s="75">
        <f>SUM(O25:O25)</f>
        <v>26074</v>
      </c>
      <c r="P26" s="16">
        <f t="shared" si="0"/>
        <v>75.29092431636396</v>
      </c>
      <c r="Q26" s="29">
        <f>SUM(Q25:Q25)</f>
        <v>171801</v>
      </c>
      <c r="R26" s="149">
        <f t="shared" si="1"/>
        <v>93.58321394915596</v>
      </c>
      <c r="S26" s="81">
        <v>9842778</v>
      </c>
      <c r="T26" s="108">
        <v>100</v>
      </c>
      <c r="U26" s="29">
        <v>24629694</v>
      </c>
      <c r="V26" s="190">
        <v>96.2</v>
      </c>
      <c r="Y26" s="188"/>
      <c r="Z26" s="181"/>
      <c r="AA26" s="182"/>
      <c r="AB26" s="181"/>
      <c r="AC26" s="182"/>
    </row>
    <row r="27" spans="1:22" ht="15.75" customHeight="1">
      <c r="A27" s="232" t="s">
        <v>69</v>
      </c>
      <c r="B27" s="20" t="s">
        <v>3</v>
      </c>
      <c r="C27" s="100">
        <v>340063</v>
      </c>
      <c r="D27" s="12">
        <v>97.1</v>
      </c>
      <c r="E27" s="95">
        <v>2028028</v>
      </c>
      <c r="F27" s="24">
        <v>102.8</v>
      </c>
      <c r="G27" s="93">
        <v>353128</v>
      </c>
      <c r="H27" s="109">
        <f t="shared" si="3"/>
        <v>103.841935170836</v>
      </c>
      <c r="I27" s="11">
        <v>2091073</v>
      </c>
      <c r="J27" s="102">
        <f t="shared" si="4"/>
        <v>103.10868488995222</v>
      </c>
      <c r="K27" s="100">
        <v>308082</v>
      </c>
      <c r="L27" s="12">
        <f t="shared" si="5"/>
        <v>87.24371899141387</v>
      </c>
      <c r="M27" s="241">
        <v>1761135</v>
      </c>
      <c r="N27" s="246">
        <f t="shared" si="6"/>
        <v>84.22159341161213</v>
      </c>
      <c r="O27" s="95">
        <v>288693</v>
      </c>
      <c r="P27" s="12">
        <f t="shared" si="0"/>
        <v>93.70654565992172</v>
      </c>
      <c r="Q27" s="11">
        <v>1471251</v>
      </c>
      <c r="R27" s="102">
        <f t="shared" si="1"/>
        <v>83.53993305453585</v>
      </c>
      <c r="S27" s="97">
        <v>339415</v>
      </c>
      <c r="T27" s="109">
        <v>117.6</v>
      </c>
      <c r="U27" s="11">
        <v>1707393</v>
      </c>
      <c r="V27" s="13">
        <v>116</v>
      </c>
    </row>
    <row r="28" spans="1:36" ht="15.75" customHeight="1" thickBot="1">
      <c r="A28" s="233" t="s">
        <v>70</v>
      </c>
      <c r="B28" s="21" t="s">
        <v>4</v>
      </c>
      <c r="C28" s="99">
        <v>12410886</v>
      </c>
      <c r="D28" s="16">
        <v>90.4</v>
      </c>
      <c r="E28" s="96">
        <v>21195993</v>
      </c>
      <c r="F28" s="25">
        <v>98.4</v>
      </c>
      <c r="G28" s="94">
        <v>13531081</v>
      </c>
      <c r="H28" s="107">
        <f t="shared" si="3"/>
        <v>109.02590677248989</v>
      </c>
      <c r="I28" s="14">
        <v>21881113</v>
      </c>
      <c r="J28" s="149">
        <f t="shared" si="4"/>
        <v>103.2323090501115</v>
      </c>
      <c r="K28" s="99">
        <v>16530860</v>
      </c>
      <c r="L28" s="16">
        <f t="shared" si="5"/>
        <v>122.16954432539427</v>
      </c>
      <c r="M28" s="239">
        <v>22723809</v>
      </c>
      <c r="N28" s="245">
        <f t="shared" si="6"/>
        <v>103.85124833457968</v>
      </c>
      <c r="O28" s="96">
        <v>20967928</v>
      </c>
      <c r="P28" s="16">
        <f t="shared" si="0"/>
        <v>126.8411201837049</v>
      </c>
      <c r="Q28" s="14">
        <v>27232005</v>
      </c>
      <c r="R28" s="149">
        <f t="shared" si="1"/>
        <v>119.83908595605605</v>
      </c>
      <c r="S28" s="98">
        <v>20272252</v>
      </c>
      <c r="T28" s="107">
        <v>96.7</v>
      </c>
      <c r="U28" s="14">
        <v>30945641</v>
      </c>
      <c r="V28" s="103">
        <v>113.6</v>
      </c>
      <c r="X28" t="s">
        <v>53</v>
      </c>
      <c r="Y28" s="188"/>
      <c r="Z28" s="181"/>
      <c r="AA28" s="182"/>
      <c r="AB28" s="181"/>
      <c r="AC28" s="182"/>
      <c r="AE28" t="s">
        <v>53</v>
      </c>
      <c r="AF28" s="188"/>
      <c r="AG28" s="181"/>
      <c r="AH28" s="182"/>
      <c r="AI28" s="181"/>
      <c r="AJ28" s="182"/>
    </row>
    <row r="29" spans="1:36" ht="15" customHeight="1">
      <c r="A29" s="233" t="s">
        <v>71</v>
      </c>
      <c r="B29" s="21" t="s">
        <v>5</v>
      </c>
      <c r="C29" s="99">
        <v>1395912</v>
      </c>
      <c r="D29" s="16">
        <v>78.4</v>
      </c>
      <c r="E29" s="96">
        <v>14425074</v>
      </c>
      <c r="F29" s="25">
        <v>80.9</v>
      </c>
      <c r="G29" s="94">
        <v>1508131</v>
      </c>
      <c r="H29" s="107">
        <f t="shared" si="3"/>
        <v>108.03911707901356</v>
      </c>
      <c r="I29" s="14">
        <v>14772166</v>
      </c>
      <c r="J29" s="149">
        <f t="shared" si="4"/>
        <v>102.40617136522141</v>
      </c>
      <c r="K29" s="99">
        <v>1737796</v>
      </c>
      <c r="L29" s="16">
        <f t="shared" si="5"/>
        <v>115.22845163981113</v>
      </c>
      <c r="M29" s="239">
        <v>13641675</v>
      </c>
      <c r="N29" s="245">
        <f t="shared" si="6"/>
        <v>92.34715477743751</v>
      </c>
      <c r="O29" s="96">
        <v>2018000</v>
      </c>
      <c r="P29" s="16">
        <f t="shared" si="0"/>
        <v>116.12410202348262</v>
      </c>
      <c r="Q29" s="14">
        <v>14276367</v>
      </c>
      <c r="R29" s="149">
        <f t="shared" si="1"/>
        <v>104.65259581393047</v>
      </c>
      <c r="S29" s="98">
        <v>2016529</v>
      </c>
      <c r="T29" s="107">
        <v>99.9</v>
      </c>
      <c r="U29" s="14">
        <v>14971280</v>
      </c>
      <c r="V29" s="103">
        <v>104.9</v>
      </c>
      <c r="X29" s="2" t="s">
        <v>48</v>
      </c>
      <c r="Y29" s="203" t="s">
        <v>143</v>
      </c>
      <c r="Z29" s="204" t="s">
        <v>205</v>
      </c>
      <c r="AA29" s="205"/>
      <c r="AB29" s="206"/>
      <c r="AC29" s="207"/>
      <c r="AE29" s="2" t="s">
        <v>48</v>
      </c>
      <c r="AF29" s="203" t="s">
        <v>143</v>
      </c>
      <c r="AG29" s="204">
        <v>2007</v>
      </c>
      <c r="AH29" s="205"/>
      <c r="AI29" s="206"/>
      <c r="AJ29" s="207"/>
    </row>
    <row r="30" spans="1:36" ht="13.5" customHeight="1">
      <c r="A30" s="233" t="s">
        <v>72</v>
      </c>
      <c r="B30" s="21" t="s">
        <v>9</v>
      </c>
      <c r="C30" s="99">
        <v>981536</v>
      </c>
      <c r="D30" s="16">
        <v>86.4</v>
      </c>
      <c r="E30" s="96">
        <v>4184341</v>
      </c>
      <c r="F30" s="25">
        <v>93</v>
      </c>
      <c r="G30" s="94">
        <v>1137878</v>
      </c>
      <c r="H30" s="107">
        <f t="shared" si="3"/>
        <v>115.92830013366805</v>
      </c>
      <c r="I30" s="14">
        <v>4981402</v>
      </c>
      <c r="J30" s="149">
        <f t="shared" si="4"/>
        <v>119.04866262094795</v>
      </c>
      <c r="K30" s="99">
        <v>1587694</v>
      </c>
      <c r="L30" s="16">
        <f t="shared" si="5"/>
        <v>139.53112723859675</v>
      </c>
      <c r="M30" s="239">
        <v>5130245</v>
      </c>
      <c r="N30" s="245">
        <f t="shared" si="6"/>
        <v>102.98797406834461</v>
      </c>
      <c r="O30" s="96">
        <v>3057546</v>
      </c>
      <c r="P30" s="16">
        <f t="shared" si="0"/>
        <v>192.57778891902345</v>
      </c>
      <c r="Q30" s="14">
        <v>7189143</v>
      </c>
      <c r="R30" s="149">
        <f t="shared" si="1"/>
        <v>140.13254727600727</v>
      </c>
      <c r="S30" s="98">
        <v>3543885</v>
      </c>
      <c r="T30" s="107">
        <v>115.9</v>
      </c>
      <c r="U30" s="14">
        <v>9909554</v>
      </c>
      <c r="V30" s="103">
        <v>137.8</v>
      </c>
      <c r="X30" s="67"/>
      <c r="Y30" s="197" t="s">
        <v>0</v>
      </c>
      <c r="Z30" s="195" t="s">
        <v>49</v>
      </c>
      <c r="AA30" s="202"/>
      <c r="AB30" s="202" t="s">
        <v>50</v>
      </c>
      <c r="AC30" s="194"/>
      <c r="AE30" s="67"/>
      <c r="AF30" s="197" t="s">
        <v>0</v>
      </c>
      <c r="AG30" s="195" t="s">
        <v>49</v>
      </c>
      <c r="AH30" s="202"/>
      <c r="AI30" s="202" t="s">
        <v>50</v>
      </c>
      <c r="AJ30" s="194"/>
    </row>
    <row r="31" spans="1:36" ht="13.5" customHeight="1" thickBot="1">
      <c r="A31" s="54" t="s">
        <v>73</v>
      </c>
      <c r="B31" s="22"/>
      <c r="C31" s="85">
        <v>15128397</v>
      </c>
      <c r="D31" s="19">
        <v>89</v>
      </c>
      <c r="E31" s="73">
        <v>41833436</v>
      </c>
      <c r="F31" s="32">
        <v>91.3</v>
      </c>
      <c r="G31" s="70">
        <f>SUM(G27:G30)</f>
        <v>16530218</v>
      </c>
      <c r="H31" s="113">
        <f t="shared" si="3"/>
        <v>109.26615688364075</v>
      </c>
      <c r="I31" s="15">
        <f>SUM(I27:I30)</f>
        <v>43725754</v>
      </c>
      <c r="J31" s="152">
        <f t="shared" si="4"/>
        <v>104.52345822131367</v>
      </c>
      <c r="K31" s="85">
        <f>SUM(K27:K30)</f>
        <v>20164432</v>
      </c>
      <c r="L31" s="156">
        <f t="shared" si="5"/>
        <v>121.98527569327882</v>
      </c>
      <c r="M31" s="242">
        <f>SUM(M27:M30)</f>
        <v>43256864</v>
      </c>
      <c r="N31" s="247">
        <f t="shared" si="6"/>
        <v>98.92765714228736</v>
      </c>
      <c r="O31" s="73">
        <f>SUM(O27:O30)</f>
        <v>26332167</v>
      </c>
      <c r="P31" s="156">
        <f t="shared" si="0"/>
        <v>130.58719928237997</v>
      </c>
      <c r="Q31" s="15">
        <f>SUM(Q27:Q30)</f>
        <v>50168766</v>
      </c>
      <c r="R31" s="152">
        <f t="shared" si="1"/>
        <v>115.97874039135154</v>
      </c>
      <c r="S31" s="80">
        <v>26172088</v>
      </c>
      <c r="T31" s="110">
        <v>99.4</v>
      </c>
      <c r="U31" s="15">
        <v>57533868</v>
      </c>
      <c r="V31" s="191">
        <v>114.7</v>
      </c>
      <c r="X31" s="189"/>
      <c r="Y31" s="200"/>
      <c r="Z31" s="209" t="s">
        <v>203</v>
      </c>
      <c r="AA31" s="208" t="s">
        <v>51</v>
      </c>
      <c r="AB31" s="209" t="s">
        <v>202</v>
      </c>
      <c r="AC31" s="210" t="s">
        <v>51</v>
      </c>
      <c r="AE31" s="189"/>
      <c r="AF31" s="200"/>
      <c r="AG31" s="209" t="s">
        <v>203</v>
      </c>
      <c r="AH31" s="208" t="s">
        <v>51</v>
      </c>
      <c r="AI31" s="209" t="s">
        <v>202</v>
      </c>
      <c r="AJ31" s="210" t="s">
        <v>51</v>
      </c>
    </row>
    <row r="32" spans="1:37" ht="15" customHeight="1">
      <c r="A32" s="234" t="s">
        <v>25</v>
      </c>
      <c r="B32" s="23" t="s">
        <v>2</v>
      </c>
      <c r="C32" s="89">
        <v>24627150</v>
      </c>
      <c r="D32" s="155">
        <v>81.6</v>
      </c>
      <c r="E32" s="75">
        <v>95069386</v>
      </c>
      <c r="F32" s="40">
        <v>82.9</v>
      </c>
      <c r="G32" s="71">
        <v>25430345</v>
      </c>
      <c r="H32" s="107">
        <f t="shared" si="3"/>
        <v>103.26142083026252</v>
      </c>
      <c r="I32" s="29">
        <v>85872864</v>
      </c>
      <c r="J32" s="149">
        <f t="shared" si="4"/>
        <v>90.32651583549725</v>
      </c>
      <c r="K32" s="89">
        <v>34758849</v>
      </c>
      <c r="L32" s="16">
        <f t="shared" si="5"/>
        <v>136.68256958370011</v>
      </c>
      <c r="M32" s="240">
        <v>107885995</v>
      </c>
      <c r="N32" s="245">
        <f t="shared" si="6"/>
        <v>125.63456017956965</v>
      </c>
      <c r="O32" s="75">
        <v>47388081</v>
      </c>
      <c r="P32" s="16">
        <f t="shared" si="0"/>
        <v>136.33386134276196</v>
      </c>
      <c r="Q32" s="29">
        <v>136306985</v>
      </c>
      <c r="R32" s="149">
        <f t="shared" si="1"/>
        <v>126.34353977084791</v>
      </c>
      <c r="S32" s="81">
        <v>46514893</v>
      </c>
      <c r="T32" s="108">
        <v>98.2</v>
      </c>
      <c r="U32" s="29">
        <v>148189574</v>
      </c>
      <c r="V32" s="190">
        <v>108.7</v>
      </c>
      <c r="X32" s="250" t="s">
        <v>152</v>
      </c>
      <c r="Y32" s="199" t="s">
        <v>127</v>
      </c>
      <c r="Z32" s="263">
        <v>13640</v>
      </c>
      <c r="AA32" s="201">
        <f aca="true" t="shared" si="8" ref="AA32:AA47">Z32/Z7*100</f>
        <v>96.86124130095158</v>
      </c>
      <c r="AB32" s="263">
        <v>14774</v>
      </c>
      <c r="AC32" s="201">
        <f aca="true" t="shared" si="9" ref="AC32:AC47">AB32/AB7*100</f>
        <v>93.73770699828691</v>
      </c>
      <c r="AD32" s="67"/>
      <c r="AE32" s="250" t="s">
        <v>152</v>
      </c>
      <c r="AF32" s="199" t="s">
        <v>127</v>
      </c>
      <c r="AG32" s="263">
        <v>14405</v>
      </c>
      <c r="AH32" s="349">
        <f>AG32/Z32*100</f>
        <v>105.60850439882698</v>
      </c>
      <c r="AI32" s="263">
        <v>18810</v>
      </c>
      <c r="AJ32" s="349">
        <f aca="true" t="shared" si="10" ref="AJ32:AJ49">AI32/AB32*100</f>
        <v>127.31826181129011</v>
      </c>
      <c r="AK32" s="67"/>
    </row>
    <row r="33" spans="1:37" ht="14.25" customHeight="1">
      <c r="A33" s="234" t="s">
        <v>26</v>
      </c>
      <c r="B33" s="23" t="s">
        <v>2</v>
      </c>
      <c r="C33" s="86">
        <v>27379213</v>
      </c>
      <c r="D33" s="31">
        <v>98.1</v>
      </c>
      <c r="E33" s="74">
        <v>372671588</v>
      </c>
      <c r="F33" s="34">
        <v>102.1</v>
      </c>
      <c r="G33" s="72">
        <v>31824557</v>
      </c>
      <c r="H33" s="143">
        <f t="shared" si="3"/>
        <v>116.23620079948975</v>
      </c>
      <c r="I33" s="30">
        <v>385881897</v>
      </c>
      <c r="J33" s="153">
        <f t="shared" si="4"/>
        <v>103.54475882395413</v>
      </c>
      <c r="K33" s="86">
        <v>36820418</v>
      </c>
      <c r="L33" s="161">
        <f t="shared" si="5"/>
        <v>115.69813210597087</v>
      </c>
      <c r="M33" s="243">
        <v>342867383</v>
      </c>
      <c r="N33" s="248">
        <f t="shared" si="6"/>
        <v>88.85293289620165</v>
      </c>
      <c r="O33" s="74">
        <v>45499825</v>
      </c>
      <c r="P33" s="161">
        <f t="shared" si="0"/>
        <v>123.57226634417893</v>
      </c>
      <c r="Q33" s="30">
        <v>387701109</v>
      </c>
      <c r="R33" s="153">
        <f t="shared" si="1"/>
        <v>113.07611287131387</v>
      </c>
      <c r="S33" s="82">
        <v>45838945</v>
      </c>
      <c r="T33" s="111">
        <v>100.7</v>
      </c>
      <c r="U33" s="30">
        <v>401775241</v>
      </c>
      <c r="V33" s="192">
        <v>103.6</v>
      </c>
      <c r="X33" s="230" t="s">
        <v>122</v>
      </c>
      <c r="Y33" s="199" t="s">
        <v>128</v>
      </c>
      <c r="Z33" s="264">
        <v>131</v>
      </c>
      <c r="AA33" s="175">
        <f t="shared" si="8"/>
        <v>67.5257731958763</v>
      </c>
      <c r="AB33" s="264">
        <v>178</v>
      </c>
      <c r="AC33" s="270">
        <f t="shared" si="9"/>
        <v>75.74468085106383</v>
      </c>
      <c r="AE33" s="230" t="s">
        <v>122</v>
      </c>
      <c r="AF33" s="199" t="s">
        <v>128</v>
      </c>
      <c r="AG33" s="264">
        <v>49</v>
      </c>
      <c r="AH33" s="351">
        <f aca="true" t="shared" si="11" ref="AH33:AH49">AG33/Z33*100</f>
        <v>37.404580152671755</v>
      </c>
      <c r="AI33" s="264">
        <v>96</v>
      </c>
      <c r="AJ33" s="351">
        <f t="shared" si="10"/>
        <v>53.93258426966292</v>
      </c>
      <c r="AK33" s="67"/>
    </row>
    <row r="34" spans="1:37" ht="15" customHeight="1">
      <c r="A34" s="234" t="s">
        <v>27</v>
      </c>
      <c r="B34" s="23" t="s">
        <v>2</v>
      </c>
      <c r="C34" s="89">
        <v>1632974</v>
      </c>
      <c r="D34" s="155">
        <v>98.8</v>
      </c>
      <c r="E34" s="75">
        <v>6477031</v>
      </c>
      <c r="F34" s="40">
        <v>105.6</v>
      </c>
      <c r="G34" s="71">
        <v>1861216</v>
      </c>
      <c r="H34" s="107">
        <f t="shared" si="3"/>
        <v>113.97707495649043</v>
      </c>
      <c r="I34" s="29">
        <v>7266955</v>
      </c>
      <c r="J34" s="149">
        <f t="shared" si="4"/>
        <v>112.19577303242798</v>
      </c>
      <c r="K34" s="89">
        <v>2708611</v>
      </c>
      <c r="L34" s="16">
        <f t="shared" si="5"/>
        <v>145.5291057029383</v>
      </c>
      <c r="M34" s="240">
        <v>8295978</v>
      </c>
      <c r="N34" s="245">
        <f t="shared" si="6"/>
        <v>114.16030510715973</v>
      </c>
      <c r="O34" s="75">
        <v>3853109</v>
      </c>
      <c r="P34" s="16">
        <f t="shared" si="0"/>
        <v>142.25405567650725</v>
      </c>
      <c r="Q34" s="29">
        <v>10599237</v>
      </c>
      <c r="R34" s="149">
        <f t="shared" si="1"/>
        <v>127.76356205380486</v>
      </c>
      <c r="S34" s="81">
        <v>4479979</v>
      </c>
      <c r="T34" s="108">
        <v>116.1</v>
      </c>
      <c r="U34" s="29">
        <v>13830273</v>
      </c>
      <c r="V34" s="190">
        <v>130.5</v>
      </c>
      <c r="X34" s="230" t="s">
        <v>123</v>
      </c>
      <c r="Y34" s="199" t="s">
        <v>129</v>
      </c>
      <c r="Z34" s="265">
        <v>14152</v>
      </c>
      <c r="AA34" s="175">
        <f t="shared" si="8"/>
        <v>121.25781852454803</v>
      </c>
      <c r="AB34" s="265">
        <v>9333</v>
      </c>
      <c r="AC34" s="270">
        <f t="shared" si="9"/>
        <v>112.32398603923457</v>
      </c>
      <c r="AE34" s="230" t="s">
        <v>123</v>
      </c>
      <c r="AF34" s="199" t="s">
        <v>129</v>
      </c>
      <c r="AG34" s="265">
        <v>12942</v>
      </c>
      <c r="AH34" s="351">
        <f t="shared" si="11"/>
        <v>91.44997173544375</v>
      </c>
      <c r="AI34" s="265">
        <v>9951</v>
      </c>
      <c r="AJ34" s="351">
        <f t="shared" si="10"/>
        <v>106.62166505946642</v>
      </c>
      <c r="AK34" s="67"/>
    </row>
    <row r="35" spans="1:37" ht="12.75" customHeight="1">
      <c r="A35" s="235" t="s">
        <v>28</v>
      </c>
      <c r="B35" s="20" t="s">
        <v>3</v>
      </c>
      <c r="C35" s="100">
        <v>498810</v>
      </c>
      <c r="D35" s="12">
        <v>63.1</v>
      </c>
      <c r="E35" s="95">
        <v>6512066</v>
      </c>
      <c r="F35" s="24">
        <v>67.1</v>
      </c>
      <c r="G35" s="93">
        <v>618974</v>
      </c>
      <c r="H35" s="109">
        <f t="shared" si="3"/>
        <v>124.09013452015797</v>
      </c>
      <c r="I35" s="11">
        <v>8090664</v>
      </c>
      <c r="J35" s="102">
        <f t="shared" si="4"/>
        <v>124.24112409180128</v>
      </c>
      <c r="K35" s="100">
        <v>705641</v>
      </c>
      <c r="L35" s="12">
        <f t="shared" si="5"/>
        <v>114.00171897365641</v>
      </c>
      <c r="M35" s="241">
        <v>6932218</v>
      </c>
      <c r="N35" s="246">
        <f t="shared" si="6"/>
        <v>85.68169435784257</v>
      </c>
      <c r="O35" s="95">
        <v>512003</v>
      </c>
      <c r="P35" s="12">
        <f t="shared" si="0"/>
        <v>72.5585673168084</v>
      </c>
      <c r="Q35" s="11">
        <v>4816412</v>
      </c>
      <c r="R35" s="102">
        <f t="shared" si="1"/>
        <v>69.47865748018887</v>
      </c>
      <c r="S35" s="171">
        <v>389985</v>
      </c>
      <c r="T35" s="109">
        <v>76.2</v>
      </c>
      <c r="U35" s="11">
        <v>3640023</v>
      </c>
      <c r="V35" s="13">
        <v>75.6</v>
      </c>
      <c r="X35" s="230" t="s">
        <v>124</v>
      </c>
      <c r="Y35" s="199" t="s">
        <v>130</v>
      </c>
      <c r="Z35" s="265">
        <v>2272</v>
      </c>
      <c r="AA35" s="175">
        <f t="shared" si="8"/>
        <v>67.94258373205741</v>
      </c>
      <c r="AB35" s="265">
        <v>4841</v>
      </c>
      <c r="AC35" s="270">
        <f t="shared" si="9"/>
        <v>81.5532345013477</v>
      </c>
      <c r="AE35" s="230" t="s">
        <v>124</v>
      </c>
      <c r="AF35" s="199" t="s">
        <v>130</v>
      </c>
      <c r="AG35" s="265">
        <v>6225</v>
      </c>
      <c r="AH35" s="351">
        <f t="shared" si="11"/>
        <v>273.98767605633805</v>
      </c>
      <c r="AI35" s="265">
        <v>12134</v>
      </c>
      <c r="AJ35" s="351">
        <f t="shared" si="10"/>
        <v>250.65069200578392</v>
      </c>
      <c r="AK35" s="67"/>
    </row>
    <row r="36" spans="1:37" ht="13.5" customHeight="1">
      <c r="A36" s="236" t="s">
        <v>29</v>
      </c>
      <c r="B36" s="37" t="s">
        <v>10</v>
      </c>
      <c r="C36" s="99">
        <v>78</v>
      </c>
      <c r="D36" s="16">
        <v>46.9</v>
      </c>
      <c r="E36" s="96">
        <v>6672</v>
      </c>
      <c r="F36" s="25">
        <v>31.5</v>
      </c>
      <c r="G36" s="94">
        <v>154</v>
      </c>
      <c r="H36" s="107">
        <f t="shared" si="3"/>
        <v>197.43589743589746</v>
      </c>
      <c r="I36" s="14">
        <v>10241</v>
      </c>
      <c r="J36" s="149">
        <f t="shared" si="4"/>
        <v>153.492206235012</v>
      </c>
      <c r="K36" s="99">
        <v>175</v>
      </c>
      <c r="L36" s="16">
        <f t="shared" si="5"/>
        <v>113.63636363636364</v>
      </c>
      <c r="M36" s="239">
        <v>14529</v>
      </c>
      <c r="N36" s="245">
        <f t="shared" si="6"/>
        <v>141.87091104384336</v>
      </c>
      <c r="O36" s="96">
        <v>131</v>
      </c>
      <c r="P36" s="16">
        <f t="shared" si="0"/>
        <v>74.85714285714286</v>
      </c>
      <c r="Q36" s="14">
        <v>13668</v>
      </c>
      <c r="R36" s="149">
        <f t="shared" si="1"/>
        <v>94.0739211232707</v>
      </c>
      <c r="S36" s="172">
        <v>99</v>
      </c>
      <c r="T36" s="112">
        <v>75.6</v>
      </c>
      <c r="U36" s="14">
        <v>12294</v>
      </c>
      <c r="V36" s="103">
        <v>89.9</v>
      </c>
      <c r="X36" s="230" t="s">
        <v>199</v>
      </c>
      <c r="Y36" s="199" t="s">
        <v>131</v>
      </c>
      <c r="Z36" s="265">
        <v>101757</v>
      </c>
      <c r="AA36" s="175">
        <f t="shared" si="8"/>
        <v>115.933327256984</v>
      </c>
      <c r="AB36" s="265">
        <v>39670</v>
      </c>
      <c r="AC36" s="270">
        <f t="shared" si="9"/>
        <v>119.08979015940679</v>
      </c>
      <c r="AE36" s="230" t="s">
        <v>199</v>
      </c>
      <c r="AF36" s="199" t="s">
        <v>131</v>
      </c>
      <c r="AG36" s="265">
        <v>143651</v>
      </c>
      <c r="AH36" s="351">
        <f t="shared" si="11"/>
        <v>141.17063199583322</v>
      </c>
      <c r="AI36" s="265">
        <v>62536</v>
      </c>
      <c r="AJ36" s="351">
        <f t="shared" si="10"/>
        <v>157.6405344088732</v>
      </c>
      <c r="AK36" s="67"/>
    </row>
    <row r="37" spans="1:37" ht="14.25" customHeight="1">
      <c r="A37" s="236" t="s">
        <v>77</v>
      </c>
      <c r="B37" s="21" t="s">
        <v>5</v>
      </c>
      <c r="C37" s="99">
        <v>33485</v>
      </c>
      <c r="D37" s="16">
        <v>101.2</v>
      </c>
      <c r="E37" s="96">
        <v>163058</v>
      </c>
      <c r="F37" s="25">
        <v>112</v>
      </c>
      <c r="G37" s="94">
        <v>29544</v>
      </c>
      <c r="H37" s="107">
        <f t="shared" si="3"/>
        <v>88.23055099298193</v>
      </c>
      <c r="I37" s="14">
        <v>131790</v>
      </c>
      <c r="J37" s="149">
        <f t="shared" si="4"/>
        <v>80.82400127561972</v>
      </c>
      <c r="K37" s="99">
        <v>34038</v>
      </c>
      <c r="L37" s="16">
        <f t="shared" si="5"/>
        <v>115.21121039805035</v>
      </c>
      <c r="M37" s="239">
        <v>156479</v>
      </c>
      <c r="N37" s="245">
        <f t="shared" si="6"/>
        <v>118.73359131952348</v>
      </c>
      <c r="O37" s="96">
        <v>56510</v>
      </c>
      <c r="P37" s="16">
        <f t="shared" si="0"/>
        <v>166.02033021916682</v>
      </c>
      <c r="Q37" s="14">
        <v>258615</v>
      </c>
      <c r="R37" s="149">
        <f aca="true" t="shared" si="12" ref="R37:R50">Q37/M37*100</f>
        <v>165.27137826801038</v>
      </c>
      <c r="S37" s="98">
        <v>85311</v>
      </c>
      <c r="T37" s="107">
        <v>151</v>
      </c>
      <c r="U37" s="14">
        <v>434040</v>
      </c>
      <c r="V37" s="103">
        <v>167.8</v>
      </c>
      <c r="X37" s="230" t="s">
        <v>125</v>
      </c>
      <c r="Y37" s="198" t="s">
        <v>132</v>
      </c>
      <c r="Z37" s="265">
        <v>14988</v>
      </c>
      <c r="AA37" s="175">
        <f t="shared" si="8"/>
        <v>95.96004865868494</v>
      </c>
      <c r="AB37" s="265">
        <v>11688</v>
      </c>
      <c r="AC37" s="270">
        <f t="shared" si="9"/>
        <v>95.2644877333116</v>
      </c>
      <c r="AE37" s="230" t="s">
        <v>125</v>
      </c>
      <c r="AF37" s="198" t="s">
        <v>132</v>
      </c>
      <c r="AG37" s="265">
        <v>71425</v>
      </c>
      <c r="AH37" s="351">
        <f t="shared" si="11"/>
        <v>476.54790499065916</v>
      </c>
      <c r="AI37" s="265">
        <v>63053</v>
      </c>
      <c r="AJ37" s="351">
        <f t="shared" si="10"/>
        <v>539.4678302532511</v>
      </c>
      <c r="AK37" s="67"/>
    </row>
    <row r="38" spans="1:37" ht="15.75" customHeight="1">
      <c r="A38" s="236" t="s">
        <v>78</v>
      </c>
      <c r="B38" s="21" t="s">
        <v>6</v>
      </c>
      <c r="C38" s="99">
        <v>169644</v>
      </c>
      <c r="D38" s="16">
        <v>83</v>
      </c>
      <c r="E38" s="96">
        <v>3113003</v>
      </c>
      <c r="F38" s="25">
        <v>90.8</v>
      </c>
      <c r="G38" s="94">
        <v>155394</v>
      </c>
      <c r="H38" s="107">
        <f t="shared" si="3"/>
        <v>91.60005658909245</v>
      </c>
      <c r="I38" s="14">
        <v>2563336</v>
      </c>
      <c r="J38" s="149">
        <f t="shared" si="4"/>
        <v>82.342869569994</v>
      </c>
      <c r="K38" s="99">
        <v>186182</v>
      </c>
      <c r="L38" s="16">
        <f t="shared" si="5"/>
        <v>119.812862787495</v>
      </c>
      <c r="M38" s="239">
        <v>2608356</v>
      </c>
      <c r="N38" s="245">
        <f t="shared" si="6"/>
        <v>101.75630506496222</v>
      </c>
      <c r="O38" s="96">
        <v>285366</v>
      </c>
      <c r="P38" s="16">
        <f t="shared" si="0"/>
        <v>153.27260422597243</v>
      </c>
      <c r="Q38" s="14">
        <v>3185733</v>
      </c>
      <c r="R38" s="149">
        <f t="shared" si="12"/>
        <v>122.1356670638517</v>
      </c>
      <c r="S38" s="98">
        <v>385255</v>
      </c>
      <c r="T38" s="107">
        <v>135</v>
      </c>
      <c r="U38" s="14">
        <v>4431714</v>
      </c>
      <c r="V38" s="103">
        <v>139.1</v>
      </c>
      <c r="X38" s="250" t="s">
        <v>151</v>
      </c>
      <c r="Y38" s="198" t="s">
        <v>133</v>
      </c>
      <c r="Z38" s="265">
        <v>446900</v>
      </c>
      <c r="AA38" s="175">
        <f t="shared" si="8"/>
        <v>100.83847792339074</v>
      </c>
      <c r="AB38" s="265">
        <v>186116</v>
      </c>
      <c r="AC38" s="270">
        <f t="shared" si="9"/>
        <v>94.10682051463561</v>
      </c>
      <c r="AE38" s="250" t="s">
        <v>151</v>
      </c>
      <c r="AF38" s="198" t="s">
        <v>133</v>
      </c>
      <c r="AG38" s="265">
        <v>592390</v>
      </c>
      <c r="AH38" s="351">
        <f t="shared" si="11"/>
        <v>132.55538151711792</v>
      </c>
      <c r="AI38" s="265">
        <v>272899</v>
      </c>
      <c r="AJ38" s="351">
        <f t="shared" si="10"/>
        <v>146.6284467751295</v>
      </c>
      <c r="AK38" s="67"/>
    </row>
    <row r="39" spans="1:37" ht="15" customHeight="1">
      <c r="A39" s="236" t="s">
        <v>55</v>
      </c>
      <c r="B39" s="42" t="s">
        <v>22</v>
      </c>
      <c r="C39" s="99">
        <v>88541</v>
      </c>
      <c r="D39" s="16">
        <v>44.3</v>
      </c>
      <c r="E39" s="96">
        <v>2238137</v>
      </c>
      <c r="F39" s="25">
        <v>55.2</v>
      </c>
      <c r="G39" s="94">
        <v>78881</v>
      </c>
      <c r="H39" s="107">
        <f t="shared" si="3"/>
        <v>89.0898002055545</v>
      </c>
      <c r="I39" s="14">
        <v>2020347</v>
      </c>
      <c r="J39" s="149">
        <f t="shared" si="4"/>
        <v>90.2691390205336</v>
      </c>
      <c r="K39" s="99">
        <v>210898</v>
      </c>
      <c r="L39" s="16">
        <f t="shared" si="5"/>
        <v>267.36222918066454</v>
      </c>
      <c r="M39" s="239">
        <v>4009291</v>
      </c>
      <c r="N39" s="245">
        <f t="shared" si="6"/>
        <v>198.44566304699143</v>
      </c>
      <c r="O39" s="96">
        <v>614199</v>
      </c>
      <c r="P39" s="16">
        <f t="shared" si="0"/>
        <v>291.23035780329826</v>
      </c>
      <c r="Q39" s="14">
        <v>9393049</v>
      </c>
      <c r="R39" s="149">
        <f t="shared" si="12"/>
        <v>234.28204637677834</v>
      </c>
      <c r="S39" s="98">
        <v>359989</v>
      </c>
      <c r="T39" s="107">
        <v>58.6</v>
      </c>
      <c r="U39" s="14">
        <v>7069822</v>
      </c>
      <c r="V39" s="103">
        <v>75.3</v>
      </c>
      <c r="X39" s="250" t="s">
        <v>153</v>
      </c>
      <c r="Y39" s="198" t="s">
        <v>134</v>
      </c>
      <c r="Z39" s="265">
        <v>582733</v>
      </c>
      <c r="AA39" s="175">
        <f t="shared" si="8"/>
        <v>123.24939510329776</v>
      </c>
      <c r="AB39" s="265">
        <v>380790</v>
      </c>
      <c r="AC39" s="270">
        <f t="shared" si="9"/>
        <v>111.0149034424853</v>
      </c>
      <c r="AE39" s="250" t="s">
        <v>153</v>
      </c>
      <c r="AF39" s="198" t="s">
        <v>134</v>
      </c>
      <c r="AG39" s="265">
        <v>625358</v>
      </c>
      <c r="AH39" s="351">
        <f t="shared" si="11"/>
        <v>107.3146706982443</v>
      </c>
      <c r="AI39" s="265">
        <v>454153</v>
      </c>
      <c r="AJ39" s="351">
        <f t="shared" si="10"/>
        <v>119.26599963234328</v>
      </c>
      <c r="AK39" s="67"/>
    </row>
    <row r="40" spans="1:37" ht="16.5" customHeight="1">
      <c r="A40" s="236" t="s">
        <v>54</v>
      </c>
      <c r="B40" s="21" t="s">
        <v>2</v>
      </c>
      <c r="C40" s="99">
        <v>657678</v>
      </c>
      <c r="D40" s="16">
        <v>102.4</v>
      </c>
      <c r="E40" s="96">
        <v>5075467</v>
      </c>
      <c r="F40" s="25">
        <v>116.4</v>
      </c>
      <c r="G40" s="94">
        <v>1682880</v>
      </c>
      <c r="H40" s="107">
        <f t="shared" si="3"/>
        <v>255.88205778511673</v>
      </c>
      <c r="I40" s="14">
        <v>11418712</v>
      </c>
      <c r="J40" s="149">
        <f t="shared" si="4"/>
        <v>224.97854877196522</v>
      </c>
      <c r="K40" s="99">
        <v>1227446</v>
      </c>
      <c r="L40" s="16">
        <f t="shared" si="5"/>
        <v>72.93722665906066</v>
      </c>
      <c r="M40" s="239">
        <v>7190265</v>
      </c>
      <c r="N40" s="245">
        <f t="shared" si="6"/>
        <v>62.969142229000965</v>
      </c>
      <c r="O40" s="96">
        <v>2488162</v>
      </c>
      <c r="P40" s="16">
        <f t="shared" si="0"/>
        <v>202.7105062055683</v>
      </c>
      <c r="Q40" s="14">
        <v>11761422</v>
      </c>
      <c r="R40" s="149">
        <f t="shared" si="12"/>
        <v>163.5742493496415</v>
      </c>
      <c r="S40" s="98">
        <v>2738492</v>
      </c>
      <c r="T40" s="107">
        <v>110.1</v>
      </c>
      <c r="U40" s="14">
        <v>12621551</v>
      </c>
      <c r="V40" s="103">
        <v>107.3</v>
      </c>
      <c r="X40" s="251" t="s">
        <v>150</v>
      </c>
      <c r="Y40" s="198" t="s">
        <v>135</v>
      </c>
      <c r="Z40" s="265">
        <v>11759</v>
      </c>
      <c r="AA40" s="175">
        <f t="shared" si="8"/>
        <v>117.76664997496245</v>
      </c>
      <c r="AB40" s="265">
        <v>9499</v>
      </c>
      <c r="AC40" s="270">
        <f t="shared" si="9"/>
        <v>112.88175876411171</v>
      </c>
      <c r="AE40" s="251" t="s">
        <v>150</v>
      </c>
      <c r="AF40" s="198" t="s">
        <v>135</v>
      </c>
      <c r="AG40" s="265">
        <v>13455</v>
      </c>
      <c r="AH40" s="351">
        <f t="shared" si="11"/>
        <v>114.42299515264904</v>
      </c>
      <c r="AI40" s="265">
        <v>11385</v>
      </c>
      <c r="AJ40" s="351">
        <f t="shared" si="10"/>
        <v>119.8547215496368</v>
      </c>
      <c r="AK40" s="67"/>
    </row>
    <row r="41" spans="1:37" ht="15" customHeight="1">
      <c r="A41" s="236" t="s">
        <v>30</v>
      </c>
      <c r="B41" s="17"/>
      <c r="C41" s="89">
        <v>1448236</v>
      </c>
      <c r="D41" s="155">
        <v>77.5</v>
      </c>
      <c r="E41" s="75">
        <v>17108403</v>
      </c>
      <c r="F41" s="40">
        <v>78.8</v>
      </c>
      <c r="G41" s="71">
        <f>SUM(G35:G40)</f>
        <v>2565827</v>
      </c>
      <c r="H41" s="107">
        <f t="shared" si="3"/>
        <v>177.16912160725187</v>
      </c>
      <c r="I41" s="29">
        <f>SUM(I35:I40)</f>
        <v>24235090</v>
      </c>
      <c r="J41" s="149">
        <f t="shared" si="4"/>
        <v>141.65606222860194</v>
      </c>
      <c r="K41" s="89">
        <f>SUM(K35:K40)</f>
        <v>2364380</v>
      </c>
      <c r="L41" s="16">
        <f t="shared" si="5"/>
        <v>92.14884713583574</v>
      </c>
      <c r="M41" s="240">
        <f>SUM(M35:M40)</f>
        <v>20911138</v>
      </c>
      <c r="N41" s="245">
        <f t="shared" si="6"/>
        <v>86.28454856161046</v>
      </c>
      <c r="O41" s="75">
        <f>SUM(O35:O40)</f>
        <v>3956371</v>
      </c>
      <c r="P41" s="16">
        <f t="shared" si="0"/>
        <v>167.3322816129387</v>
      </c>
      <c r="Q41" s="29">
        <f>SUM(Q35:Q40)</f>
        <v>29428899</v>
      </c>
      <c r="R41" s="149">
        <f t="shared" si="12"/>
        <v>140.7331298755716</v>
      </c>
      <c r="S41" s="81">
        <v>3959131</v>
      </c>
      <c r="T41" s="108">
        <v>100.1</v>
      </c>
      <c r="U41" s="29">
        <v>28209444</v>
      </c>
      <c r="V41" s="190">
        <v>95.9</v>
      </c>
      <c r="X41" s="230" t="s">
        <v>144</v>
      </c>
      <c r="Y41" s="198" t="s">
        <v>136</v>
      </c>
      <c r="Z41" s="265">
        <v>390202</v>
      </c>
      <c r="AA41" s="175">
        <f t="shared" si="8"/>
        <v>109.1834507613702</v>
      </c>
      <c r="AB41" s="265">
        <v>50449</v>
      </c>
      <c r="AC41" s="270">
        <f t="shared" si="9"/>
        <v>105.42274418021482</v>
      </c>
      <c r="AE41" s="230" t="s">
        <v>144</v>
      </c>
      <c r="AF41" s="198" t="s">
        <v>136</v>
      </c>
      <c r="AG41" s="265">
        <v>447531</v>
      </c>
      <c r="AH41" s="351">
        <f t="shared" si="11"/>
        <v>114.6921338178687</v>
      </c>
      <c r="AI41" s="265">
        <v>66035</v>
      </c>
      <c r="AJ41" s="351">
        <f t="shared" si="10"/>
        <v>130.8945667902238</v>
      </c>
      <c r="AK41" s="67"/>
    </row>
    <row r="42" spans="1:37" ht="15" customHeight="1">
      <c r="A42" s="56" t="s">
        <v>30</v>
      </c>
      <c r="B42" s="21"/>
      <c r="C42" s="85">
        <v>98026985</v>
      </c>
      <c r="D42" s="19">
        <v>89.5</v>
      </c>
      <c r="E42" s="73">
        <v>770683842</v>
      </c>
      <c r="F42" s="32">
        <v>98.5</v>
      </c>
      <c r="G42" s="70">
        <f>G9+G14+G21+G24+G26+G31+G32+G33+G34+G41</f>
        <v>100186750</v>
      </c>
      <c r="H42" s="113">
        <f t="shared" si="3"/>
        <v>102.20323516019593</v>
      </c>
      <c r="I42" s="15">
        <f>I9+I14+I21+I24+I26+I31+I32+I33+I34+I41</f>
        <v>763069543</v>
      </c>
      <c r="J42" s="152">
        <f t="shared" si="4"/>
        <v>99.01200744260575</v>
      </c>
      <c r="K42" s="85">
        <f>K9+K14+K21+K24+K26+K31+K32+K33+K34+K41</f>
        <v>120188057</v>
      </c>
      <c r="L42" s="156">
        <f t="shared" si="5"/>
        <v>119.96402418483483</v>
      </c>
      <c r="M42" s="242">
        <f>M9+M14+M21+M24+M26+M31+M32+M33+M34+M41</f>
        <v>699683367</v>
      </c>
      <c r="N42" s="247">
        <f t="shared" si="6"/>
        <v>91.69326353260047</v>
      </c>
      <c r="O42" s="73">
        <f>O9+O14+O21+O24+O26+O31+O32+O33+O34+O41</f>
        <v>152369103</v>
      </c>
      <c r="P42" s="156">
        <f t="shared" si="0"/>
        <v>126.77557721063751</v>
      </c>
      <c r="Q42" s="15">
        <f>Q9+Q14+Q21+Q24+Q26+Q31+Q32+Q33+Q34+Q41</f>
        <v>785115890</v>
      </c>
      <c r="R42" s="152">
        <f t="shared" si="12"/>
        <v>112.2101692035792</v>
      </c>
      <c r="S42" s="173">
        <v>163513783</v>
      </c>
      <c r="T42" s="110">
        <v>100.8</v>
      </c>
      <c r="U42" s="15">
        <v>859661094</v>
      </c>
      <c r="V42" s="191">
        <v>106.6</v>
      </c>
      <c r="X42" s="230" t="s">
        <v>66</v>
      </c>
      <c r="Y42" s="198" t="s">
        <v>137</v>
      </c>
      <c r="Z42" s="265">
        <v>44311</v>
      </c>
      <c r="AA42" s="175">
        <f t="shared" si="8"/>
        <v>113.36215718379042</v>
      </c>
      <c r="AB42" s="265">
        <v>25264</v>
      </c>
      <c r="AC42" s="270">
        <f t="shared" si="9"/>
        <v>108.32690163793843</v>
      </c>
      <c r="AE42" s="230" t="s">
        <v>66</v>
      </c>
      <c r="AF42" s="198" t="s">
        <v>137</v>
      </c>
      <c r="AG42" s="265">
        <v>44465</v>
      </c>
      <c r="AH42" s="351">
        <f t="shared" si="11"/>
        <v>100.34754349935682</v>
      </c>
      <c r="AI42" s="265">
        <v>27210</v>
      </c>
      <c r="AJ42" s="351">
        <f t="shared" si="10"/>
        <v>107.7026599113363</v>
      </c>
      <c r="AK42" s="67"/>
    </row>
    <row r="43" spans="1:37" ht="13.5" customHeight="1">
      <c r="A43" s="232" t="s">
        <v>74</v>
      </c>
      <c r="B43" s="20" t="s">
        <v>3</v>
      </c>
      <c r="C43" s="99">
        <v>2126067</v>
      </c>
      <c r="D43" s="16">
        <v>95</v>
      </c>
      <c r="E43" s="96">
        <v>3529157</v>
      </c>
      <c r="F43" s="25">
        <v>108.5</v>
      </c>
      <c r="G43" s="94">
        <v>1793634</v>
      </c>
      <c r="H43" s="107">
        <f t="shared" si="3"/>
        <v>84.36394525666407</v>
      </c>
      <c r="I43" s="14">
        <v>2358435</v>
      </c>
      <c r="J43" s="149">
        <f t="shared" si="4"/>
        <v>66.82714880635801</v>
      </c>
      <c r="K43" s="99">
        <v>2972749</v>
      </c>
      <c r="L43" s="16">
        <f t="shared" si="5"/>
        <v>165.7388854136351</v>
      </c>
      <c r="M43" s="239">
        <v>2803284</v>
      </c>
      <c r="N43" s="245">
        <f t="shared" si="6"/>
        <v>118.86204198970928</v>
      </c>
      <c r="O43" s="96">
        <v>4346537</v>
      </c>
      <c r="P43" s="16">
        <f t="shared" si="0"/>
        <v>146.2127142251162</v>
      </c>
      <c r="Q43" s="14">
        <v>4238220</v>
      </c>
      <c r="R43" s="149">
        <f t="shared" si="12"/>
        <v>151.18767845141628</v>
      </c>
      <c r="S43" s="98">
        <v>6424711</v>
      </c>
      <c r="T43" s="107">
        <v>147.8</v>
      </c>
      <c r="U43" s="14">
        <v>6544602</v>
      </c>
      <c r="V43" s="103">
        <v>154.4</v>
      </c>
      <c r="X43" s="250" t="s">
        <v>148</v>
      </c>
      <c r="Y43" s="198" t="s">
        <v>138</v>
      </c>
      <c r="Z43" s="265">
        <v>306897</v>
      </c>
      <c r="AA43" s="175">
        <f t="shared" si="8"/>
        <v>106.81217023290779</v>
      </c>
      <c r="AB43" s="265">
        <v>57305</v>
      </c>
      <c r="AC43" s="270">
        <f t="shared" si="9"/>
        <v>98.86991028295377</v>
      </c>
      <c r="AE43" s="250" t="s">
        <v>148</v>
      </c>
      <c r="AF43" s="198" t="s">
        <v>138</v>
      </c>
      <c r="AG43" s="265">
        <v>322266</v>
      </c>
      <c r="AH43" s="351">
        <f t="shared" si="11"/>
        <v>105.00786908962942</v>
      </c>
      <c r="AI43" s="265">
        <v>66868</v>
      </c>
      <c r="AJ43" s="351">
        <f t="shared" si="10"/>
        <v>116.68789808917197</v>
      </c>
      <c r="AK43" s="67"/>
    </row>
    <row r="44" spans="1:37" ht="15.75" customHeight="1">
      <c r="A44" s="233" t="s">
        <v>75</v>
      </c>
      <c r="B44" s="37" t="s">
        <v>10</v>
      </c>
      <c r="C44" s="99">
        <v>284263</v>
      </c>
      <c r="D44" s="16">
        <v>69.9</v>
      </c>
      <c r="E44" s="96">
        <v>251486</v>
      </c>
      <c r="F44" s="25">
        <v>112</v>
      </c>
      <c r="G44" s="94">
        <v>286473</v>
      </c>
      <c r="H44" s="107">
        <f t="shared" si="3"/>
        <v>100.77744905246198</v>
      </c>
      <c r="I44" s="14">
        <v>233706</v>
      </c>
      <c r="J44" s="149">
        <f t="shared" si="4"/>
        <v>92.93002393771422</v>
      </c>
      <c r="K44" s="99">
        <v>417327</v>
      </c>
      <c r="L44" s="16">
        <f t="shared" si="5"/>
        <v>145.67760312490182</v>
      </c>
      <c r="M44" s="239">
        <v>93551</v>
      </c>
      <c r="N44" s="245">
        <f t="shared" si="6"/>
        <v>40.029353118875854</v>
      </c>
      <c r="O44" s="96">
        <v>518190</v>
      </c>
      <c r="P44" s="16">
        <f t="shared" si="0"/>
        <v>124.16881725840886</v>
      </c>
      <c r="Q44" s="14">
        <v>344861</v>
      </c>
      <c r="R44" s="149">
        <f t="shared" si="12"/>
        <v>368.6342209062436</v>
      </c>
      <c r="S44" s="98">
        <v>487571</v>
      </c>
      <c r="T44" s="107">
        <v>94.1</v>
      </c>
      <c r="U44" s="14">
        <v>736489</v>
      </c>
      <c r="V44" s="103">
        <v>213.6</v>
      </c>
      <c r="X44" s="250" t="s">
        <v>149</v>
      </c>
      <c r="Y44" s="198" t="s">
        <v>139</v>
      </c>
      <c r="Z44" s="265">
        <v>953835</v>
      </c>
      <c r="AA44" s="175">
        <f t="shared" si="8"/>
        <v>115.57013558213079</v>
      </c>
      <c r="AB44" s="265">
        <v>58331</v>
      </c>
      <c r="AC44" s="270">
        <f t="shared" si="9"/>
        <v>108.13852171817355</v>
      </c>
      <c r="AE44" s="250" t="s">
        <v>149</v>
      </c>
      <c r="AF44" s="198" t="s">
        <v>139</v>
      </c>
      <c r="AG44" s="265">
        <v>1198689</v>
      </c>
      <c r="AH44" s="351">
        <f t="shared" si="11"/>
        <v>125.67047759832674</v>
      </c>
      <c r="AI44" s="265">
        <v>81246</v>
      </c>
      <c r="AJ44" s="351">
        <f t="shared" si="10"/>
        <v>139.28442851999793</v>
      </c>
      <c r="AK44" s="67"/>
    </row>
    <row r="45" spans="1:37" ht="15" customHeight="1">
      <c r="A45" s="233" t="s">
        <v>31</v>
      </c>
      <c r="B45" s="21" t="s">
        <v>9</v>
      </c>
      <c r="C45" s="99">
        <v>31673333</v>
      </c>
      <c r="D45" s="16">
        <v>103.6</v>
      </c>
      <c r="E45" s="96">
        <v>32996644</v>
      </c>
      <c r="F45" s="25">
        <v>106.5</v>
      </c>
      <c r="G45" s="94">
        <v>35995080</v>
      </c>
      <c r="H45" s="107">
        <f t="shared" si="3"/>
        <v>113.6447496700142</v>
      </c>
      <c r="I45" s="14">
        <v>33589100</v>
      </c>
      <c r="J45" s="149">
        <f t="shared" si="4"/>
        <v>101.79550380941771</v>
      </c>
      <c r="K45" s="99">
        <v>75730837</v>
      </c>
      <c r="L45" s="16">
        <f t="shared" si="5"/>
        <v>210.39218971037155</v>
      </c>
      <c r="M45" s="239">
        <v>34531401</v>
      </c>
      <c r="N45" s="245">
        <f t="shared" si="6"/>
        <v>102.8053773396727</v>
      </c>
      <c r="O45" s="96">
        <v>112051693</v>
      </c>
      <c r="P45" s="16">
        <f t="shared" si="0"/>
        <v>147.96045764026087</v>
      </c>
      <c r="Q45" s="14">
        <v>41718555</v>
      </c>
      <c r="R45" s="149">
        <f t="shared" si="12"/>
        <v>120.81338663322695</v>
      </c>
      <c r="S45" s="98">
        <v>58403388</v>
      </c>
      <c r="T45" s="107">
        <v>52.1</v>
      </c>
      <c r="U45" s="14">
        <v>45616364</v>
      </c>
      <c r="V45" s="103">
        <v>109.3</v>
      </c>
      <c r="X45" s="250" t="s">
        <v>147</v>
      </c>
      <c r="Y45" s="198" t="s">
        <v>140</v>
      </c>
      <c r="Z45" s="265">
        <v>1002780</v>
      </c>
      <c r="AA45" s="175">
        <f t="shared" si="8"/>
        <v>114.23266198851726</v>
      </c>
      <c r="AB45" s="265">
        <v>25717</v>
      </c>
      <c r="AC45" s="270">
        <f t="shared" si="9"/>
        <v>105.66603665050538</v>
      </c>
      <c r="AE45" s="250" t="s">
        <v>147</v>
      </c>
      <c r="AF45" s="198" t="s">
        <v>140</v>
      </c>
      <c r="AG45" s="265">
        <v>1176271</v>
      </c>
      <c r="AH45" s="351">
        <f t="shared" si="11"/>
        <v>117.30100321107322</v>
      </c>
      <c r="AI45" s="265">
        <v>34277</v>
      </c>
      <c r="AJ45" s="351">
        <f t="shared" si="10"/>
        <v>133.2853754325932</v>
      </c>
      <c r="AK45" s="67"/>
    </row>
    <row r="46" spans="1:37" ht="15.75" customHeight="1">
      <c r="A46" s="54" t="s">
        <v>32</v>
      </c>
      <c r="B46" s="22"/>
      <c r="C46" s="89">
        <v>34083663</v>
      </c>
      <c r="D46" s="155">
        <v>102.6</v>
      </c>
      <c r="E46" s="75">
        <v>36777287</v>
      </c>
      <c r="F46" s="40">
        <v>106.7</v>
      </c>
      <c r="G46" s="71">
        <f>SUM(G43:G45)</f>
        <v>38075187</v>
      </c>
      <c r="H46" s="107">
        <f t="shared" si="3"/>
        <v>111.71095958788233</v>
      </c>
      <c r="I46" s="29">
        <f>SUM(I43:I45)</f>
        <v>36181241</v>
      </c>
      <c r="J46" s="149">
        <f t="shared" si="4"/>
        <v>98.37930949066471</v>
      </c>
      <c r="K46" s="89">
        <f>SUM(K43:K45)</f>
        <v>79120913</v>
      </c>
      <c r="L46" s="16">
        <f t="shared" si="5"/>
        <v>207.80177126904195</v>
      </c>
      <c r="M46" s="240">
        <f>SUM(M43:M45)</f>
        <v>37428236</v>
      </c>
      <c r="N46" s="245">
        <f t="shared" si="6"/>
        <v>103.44652357280945</v>
      </c>
      <c r="O46" s="75">
        <f>SUM(O43:O45)</f>
        <v>116916420</v>
      </c>
      <c r="P46" s="16">
        <f t="shared" si="0"/>
        <v>147.76930089267296</v>
      </c>
      <c r="Q46" s="29">
        <f>SUM(Q43:Q45)</f>
        <v>46301636</v>
      </c>
      <c r="R46" s="149">
        <f t="shared" si="12"/>
        <v>123.70776971695913</v>
      </c>
      <c r="S46" s="81">
        <v>65315670</v>
      </c>
      <c r="T46" s="107">
        <v>63.8</v>
      </c>
      <c r="U46" s="29">
        <v>52897455</v>
      </c>
      <c r="V46" s="190">
        <v>114.2</v>
      </c>
      <c r="X46" s="250" t="s">
        <v>146</v>
      </c>
      <c r="Y46" s="198" t="s">
        <v>141</v>
      </c>
      <c r="Z46" s="265">
        <v>16660</v>
      </c>
      <c r="AA46" s="175">
        <f t="shared" si="8"/>
        <v>70.19761513504403</v>
      </c>
      <c r="AB46" s="265">
        <v>6451</v>
      </c>
      <c r="AC46" s="270">
        <f t="shared" si="9"/>
        <v>74.47471715539137</v>
      </c>
      <c r="AE46" s="250" t="s">
        <v>146</v>
      </c>
      <c r="AF46" s="198" t="s">
        <v>141</v>
      </c>
      <c r="AG46" s="265">
        <v>15647</v>
      </c>
      <c r="AH46" s="351">
        <f t="shared" si="11"/>
        <v>93.91956782713086</v>
      </c>
      <c r="AI46" s="265">
        <v>6984</v>
      </c>
      <c r="AJ46" s="351">
        <f t="shared" si="10"/>
        <v>108.26228491706713</v>
      </c>
      <c r="AK46" s="67"/>
    </row>
    <row r="47" spans="1:37" ht="13.5">
      <c r="A47" s="234" t="s">
        <v>33</v>
      </c>
      <c r="B47" s="23" t="s">
        <v>11</v>
      </c>
      <c r="C47" s="86">
        <v>43131548</v>
      </c>
      <c r="D47" s="31">
        <v>110.1</v>
      </c>
      <c r="E47" s="74">
        <v>19367372</v>
      </c>
      <c r="F47" s="34">
        <v>109.2</v>
      </c>
      <c r="G47" s="72">
        <v>43580950</v>
      </c>
      <c r="H47" s="143">
        <f>G47/C47*100</f>
        <v>101.04193338945313</v>
      </c>
      <c r="I47" s="30">
        <v>18384716</v>
      </c>
      <c r="J47" s="153">
        <f t="shared" si="4"/>
        <v>94.92622953697591</v>
      </c>
      <c r="K47" s="86">
        <v>92212683</v>
      </c>
      <c r="L47" s="161">
        <f t="shared" si="5"/>
        <v>211.58942840851336</v>
      </c>
      <c r="M47" s="243">
        <v>19467518</v>
      </c>
      <c r="N47" s="248">
        <f t="shared" si="6"/>
        <v>105.88968575853987</v>
      </c>
      <c r="O47" s="74">
        <v>129018369</v>
      </c>
      <c r="P47" s="161">
        <f t="shared" si="0"/>
        <v>139.91390858890853</v>
      </c>
      <c r="Q47" s="30">
        <v>21721671</v>
      </c>
      <c r="R47" s="153">
        <f t="shared" si="12"/>
        <v>111.57904669717014</v>
      </c>
      <c r="S47" s="82">
        <v>74556960</v>
      </c>
      <c r="T47" s="111">
        <v>57.8</v>
      </c>
      <c r="U47" s="30">
        <v>24978195</v>
      </c>
      <c r="V47" s="192">
        <v>115</v>
      </c>
      <c r="X47" s="251" t="s">
        <v>145</v>
      </c>
      <c r="Y47" s="198" t="s">
        <v>142</v>
      </c>
      <c r="Z47" s="264">
        <v>173</v>
      </c>
      <c r="AA47" s="175">
        <f t="shared" si="8"/>
        <v>103.59281437125749</v>
      </c>
      <c r="AB47" s="264">
        <v>125</v>
      </c>
      <c r="AC47" s="270">
        <f t="shared" si="9"/>
        <v>99.20634920634922</v>
      </c>
      <c r="AE47" s="251" t="s">
        <v>145</v>
      </c>
      <c r="AF47" s="198" t="s">
        <v>142</v>
      </c>
      <c r="AG47" s="264">
        <v>412</v>
      </c>
      <c r="AH47" s="351">
        <f t="shared" si="11"/>
        <v>238.15028901734104</v>
      </c>
      <c r="AI47" s="264">
        <v>162</v>
      </c>
      <c r="AJ47" s="351">
        <f t="shared" si="10"/>
        <v>129.6</v>
      </c>
      <c r="AK47" s="67"/>
    </row>
    <row r="48" spans="1:37" ht="14.25" customHeight="1" thickBot="1">
      <c r="A48" s="232" t="s">
        <v>59</v>
      </c>
      <c r="B48" s="36" t="s">
        <v>12</v>
      </c>
      <c r="C48" s="100">
        <v>360144</v>
      </c>
      <c r="D48" s="12">
        <v>90.5</v>
      </c>
      <c r="E48" s="95">
        <v>2858686</v>
      </c>
      <c r="F48" s="24">
        <v>97.4</v>
      </c>
      <c r="G48" s="93">
        <v>372212</v>
      </c>
      <c r="H48" s="109">
        <f t="shared" si="3"/>
        <v>103.35088186947443</v>
      </c>
      <c r="I48" s="11">
        <v>3528145</v>
      </c>
      <c r="J48" s="102">
        <f t="shared" si="4"/>
        <v>123.41841671313323</v>
      </c>
      <c r="K48" s="100">
        <v>694269</v>
      </c>
      <c r="L48" s="12">
        <f t="shared" si="5"/>
        <v>186.52515233254167</v>
      </c>
      <c r="M48" s="241">
        <v>4082838</v>
      </c>
      <c r="N48" s="246">
        <f t="shared" si="6"/>
        <v>115.72194453459255</v>
      </c>
      <c r="O48" s="95">
        <v>1136915</v>
      </c>
      <c r="P48" s="12">
        <f t="shared" si="0"/>
        <v>163.75713160172788</v>
      </c>
      <c r="Q48" s="11">
        <v>5326658</v>
      </c>
      <c r="R48" s="102">
        <f t="shared" si="12"/>
        <v>130.46459350089324</v>
      </c>
      <c r="S48" s="97">
        <v>2019581</v>
      </c>
      <c r="T48" s="109">
        <v>177.6</v>
      </c>
      <c r="U48" s="11">
        <v>7188872</v>
      </c>
      <c r="V48" s="13">
        <v>135</v>
      </c>
      <c r="X48" s="252"/>
      <c r="Y48" s="198"/>
      <c r="Z48" s="266"/>
      <c r="AA48" s="267"/>
      <c r="AB48" s="266"/>
      <c r="AC48" s="185"/>
      <c r="AD48" s="67"/>
      <c r="AE48" s="252"/>
      <c r="AF48" s="198"/>
      <c r="AG48" s="266"/>
      <c r="AH48" s="351"/>
      <c r="AI48" s="266"/>
      <c r="AJ48" s="351"/>
      <c r="AK48" s="67"/>
    </row>
    <row r="49" spans="1:37" ht="19.5" customHeight="1" thickBot="1">
      <c r="A49" s="233" t="s">
        <v>34</v>
      </c>
      <c r="B49" s="37" t="s">
        <v>10</v>
      </c>
      <c r="C49" s="99">
        <v>6147</v>
      </c>
      <c r="D49" s="16">
        <v>32.7</v>
      </c>
      <c r="E49" s="96">
        <v>95198</v>
      </c>
      <c r="F49" s="25">
        <v>40.7</v>
      </c>
      <c r="G49" s="94">
        <v>2407</v>
      </c>
      <c r="H49" s="107">
        <f t="shared" si="3"/>
        <v>39.157312510167564</v>
      </c>
      <c r="I49" s="14">
        <v>50122</v>
      </c>
      <c r="J49" s="149">
        <f t="shared" si="4"/>
        <v>52.65026576188575</v>
      </c>
      <c r="K49" s="99">
        <v>3567</v>
      </c>
      <c r="L49" s="16">
        <f t="shared" si="5"/>
        <v>148.19277108433735</v>
      </c>
      <c r="M49" s="239">
        <v>48599</v>
      </c>
      <c r="N49" s="245">
        <f t="shared" si="6"/>
        <v>96.96141414947527</v>
      </c>
      <c r="O49" s="96">
        <v>2223</v>
      </c>
      <c r="P49" s="16">
        <f t="shared" si="0"/>
        <v>62.321278385197644</v>
      </c>
      <c r="Q49" s="14">
        <v>32489</v>
      </c>
      <c r="R49" s="149">
        <f t="shared" si="12"/>
        <v>66.8511697771559</v>
      </c>
      <c r="S49" s="98">
        <v>3821</v>
      </c>
      <c r="T49" s="107">
        <v>171.9</v>
      </c>
      <c r="U49" s="14">
        <v>59356</v>
      </c>
      <c r="V49" s="103">
        <v>182.7</v>
      </c>
      <c r="X49" s="279" t="s">
        <v>208</v>
      </c>
      <c r="Y49" s="276"/>
      <c r="Z49" s="268">
        <v>2074837</v>
      </c>
      <c r="AA49" s="269">
        <f>Z49/Z24*100</f>
        <v>111.14255487257778</v>
      </c>
      <c r="AB49" s="268">
        <v>833721</v>
      </c>
      <c r="AC49" s="269">
        <f>AB49/AB24*100</f>
        <v>104.91583161036775</v>
      </c>
      <c r="AD49" s="67"/>
      <c r="AE49" s="279" t="s">
        <v>208</v>
      </c>
      <c r="AF49" s="276"/>
      <c r="AG49" s="268">
        <v>2520408</v>
      </c>
      <c r="AH49" s="355">
        <f t="shared" si="11"/>
        <v>121.47498815569608</v>
      </c>
      <c r="AI49" s="268">
        <v>1139109</v>
      </c>
      <c r="AJ49" s="355">
        <f t="shared" si="10"/>
        <v>136.62951994732052</v>
      </c>
      <c r="AK49" s="67"/>
    </row>
    <row r="50" spans="1:22" ht="13.5">
      <c r="A50" s="54" t="s">
        <v>35</v>
      </c>
      <c r="B50" s="22"/>
      <c r="C50" s="85">
        <v>3536020</v>
      </c>
      <c r="D50" s="19">
        <v>312.6</v>
      </c>
      <c r="E50" s="73">
        <v>4805031</v>
      </c>
      <c r="F50" s="32">
        <v>110.1</v>
      </c>
      <c r="G50" s="70">
        <f>SUM(G48:G49)</f>
        <v>374619</v>
      </c>
      <c r="H50" s="113">
        <f t="shared" si="3"/>
        <v>10.594368810131165</v>
      </c>
      <c r="I50" s="15">
        <f>SUM(I48:I49)</f>
        <v>3578267</v>
      </c>
      <c r="J50" s="152">
        <f t="shared" si="4"/>
        <v>74.4691761614025</v>
      </c>
      <c r="K50" s="85">
        <f>SUM(K48:K49)</f>
        <v>697836</v>
      </c>
      <c r="L50" s="156">
        <f t="shared" si="5"/>
        <v>186.2788593210702</v>
      </c>
      <c r="M50" s="242">
        <f>SUM(M48:M49)</f>
        <v>4131437</v>
      </c>
      <c r="N50" s="247">
        <f t="shared" si="6"/>
        <v>115.45915941990914</v>
      </c>
      <c r="O50" s="73">
        <f>SUM(O48:O49)</f>
        <v>1139138</v>
      </c>
      <c r="P50" s="156">
        <f>O50/K50*100</f>
        <v>163.2386405975043</v>
      </c>
      <c r="Q50" s="15">
        <f>SUM(Q48:Q49)</f>
        <v>5359147</v>
      </c>
      <c r="R50" s="152">
        <f t="shared" si="12"/>
        <v>129.7162948388176</v>
      </c>
      <c r="S50" s="80">
        <v>4879225</v>
      </c>
      <c r="T50" s="113">
        <v>120.7</v>
      </c>
      <c r="U50" s="15">
        <v>8803771</v>
      </c>
      <c r="V50" s="114">
        <v>129.1</v>
      </c>
    </row>
    <row r="51" spans="1:22" ht="13.5">
      <c r="A51" s="293"/>
      <c r="B51" s="18"/>
      <c r="C51" s="89"/>
      <c r="D51" s="155"/>
      <c r="E51" s="75"/>
      <c r="F51" s="40"/>
      <c r="G51" s="71"/>
      <c r="H51" s="107"/>
      <c r="I51" s="29"/>
      <c r="J51" s="149"/>
      <c r="K51" s="89"/>
      <c r="L51" s="16"/>
      <c r="M51" s="240"/>
      <c r="N51" s="245"/>
      <c r="O51" s="75"/>
      <c r="P51" s="16"/>
      <c r="Q51" s="29"/>
      <c r="R51" s="149"/>
      <c r="S51" s="81"/>
      <c r="T51" s="107"/>
      <c r="U51" s="29"/>
      <c r="V51" s="103"/>
    </row>
    <row r="52" spans="1:22" ht="15" customHeight="1" thickBot="1">
      <c r="A52" s="55" t="s">
        <v>76</v>
      </c>
      <c r="B52" s="26"/>
      <c r="C52" s="88">
        <v>178778216</v>
      </c>
      <c r="D52" s="157">
        <v>97.7</v>
      </c>
      <c r="E52" s="76">
        <v>831633532</v>
      </c>
      <c r="F52" s="43">
        <v>99.1</v>
      </c>
      <c r="G52" s="160">
        <f>G42+G46+G47+G50</f>
        <v>182217506</v>
      </c>
      <c r="H52" s="134">
        <f t="shared" si="3"/>
        <v>101.9237746504865</v>
      </c>
      <c r="I52" s="44">
        <f>I42+I46+I47+I50</f>
        <v>821213767</v>
      </c>
      <c r="J52" s="151">
        <f>I52/E52*100</f>
        <v>98.74707252665227</v>
      </c>
      <c r="K52" s="88">
        <f>K42+K46+K47+K50</f>
        <v>292219489</v>
      </c>
      <c r="L52" s="163">
        <f t="shared" si="5"/>
        <v>160.36850433020416</v>
      </c>
      <c r="M52" s="244">
        <f>M42+M46+M47+M50</f>
        <v>760710558</v>
      </c>
      <c r="N52" s="249">
        <f>M52/I52*100</f>
        <v>92.63246532982198</v>
      </c>
      <c r="O52" s="76">
        <f>O42+O46+O47+O50</f>
        <v>399443030</v>
      </c>
      <c r="P52" s="163">
        <f>O52/K52*100</f>
        <v>136.69280969826073</v>
      </c>
      <c r="Q52" s="44">
        <f>Q42+Q46+Q47+Q50</f>
        <v>858498344</v>
      </c>
      <c r="R52" s="151">
        <f>Q52/M52*100</f>
        <v>112.85479542404353</v>
      </c>
      <c r="S52" s="167">
        <v>308265638</v>
      </c>
      <c r="T52" s="115">
        <v>74.8</v>
      </c>
      <c r="U52" s="44">
        <v>946340515</v>
      </c>
      <c r="V52" s="193">
        <v>107.1</v>
      </c>
    </row>
    <row r="53" spans="1:29" ht="14.25" thickBot="1">
      <c r="A53" s="179"/>
      <c r="B53" s="131"/>
      <c r="X53" t="s">
        <v>53</v>
      </c>
      <c r="Y53" s="188"/>
      <c r="Z53" s="181"/>
      <c r="AA53" s="182"/>
      <c r="AB53" s="181"/>
      <c r="AC53" s="182"/>
    </row>
    <row r="54" spans="1:29" s="18" customFormat="1" ht="13.5">
      <c r="A54" s="53"/>
      <c r="X54" s="2" t="s">
        <v>48</v>
      </c>
      <c r="Y54" s="203" t="s">
        <v>143</v>
      </c>
      <c r="Z54" s="204" t="s">
        <v>212</v>
      </c>
      <c r="AA54" s="205"/>
      <c r="AB54" s="206"/>
      <c r="AC54" s="207"/>
    </row>
    <row r="55" spans="1:29" ht="13.5">
      <c r="A55" t="s">
        <v>206</v>
      </c>
      <c r="X55" s="67"/>
      <c r="Y55" s="197" t="s">
        <v>0</v>
      </c>
      <c r="Z55" s="195" t="s">
        <v>49</v>
      </c>
      <c r="AA55" s="202"/>
      <c r="AB55" s="202" t="s">
        <v>50</v>
      </c>
      <c r="AC55" s="194"/>
    </row>
    <row r="56" spans="24:29" ht="27.75" thickBot="1">
      <c r="X56" s="189"/>
      <c r="Y56" s="200"/>
      <c r="Z56" s="209" t="s">
        <v>203</v>
      </c>
      <c r="AA56" s="208" t="s">
        <v>51</v>
      </c>
      <c r="AB56" s="209" t="s">
        <v>202</v>
      </c>
      <c r="AC56" s="210" t="s">
        <v>51</v>
      </c>
    </row>
    <row r="57" spans="24:30" ht="13.5">
      <c r="X57" s="250" t="s">
        <v>152</v>
      </c>
      <c r="Y57" s="199" t="s">
        <v>127</v>
      </c>
      <c r="Z57" s="263">
        <v>15657</v>
      </c>
      <c r="AA57" s="201">
        <f aca="true" t="shared" si="13" ref="AA57:AA72">Z57/Z32*100</f>
        <v>114.78739002932552</v>
      </c>
      <c r="AB57" s="263">
        <v>16494</v>
      </c>
      <c r="AC57" s="201">
        <f aca="true" t="shared" si="14" ref="AC57:AC72">AB57/AB32*100</f>
        <v>111.64207391363206</v>
      </c>
      <c r="AD57" s="67"/>
    </row>
    <row r="58" spans="24:29" ht="13.5">
      <c r="X58" s="230" t="s">
        <v>122</v>
      </c>
      <c r="Y58" s="199" t="s">
        <v>128</v>
      </c>
      <c r="Z58" s="264">
        <v>194</v>
      </c>
      <c r="AA58" s="175">
        <f t="shared" si="13"/>
        <v>148.0916030534351</v>
      </c>
      <c r="AB58" s="264">
        <v>192</v>
      </c>
      <c r="AC58" s="270">
        <f t="shared" si="14"/>
        <v>107.86516853932584</v>
      </c>
    </row>
    <row r="59" spans="24:29" ht="13.5">
      <c r="X59" s="230" t="s">
        <v>123</v>
      </c>
      <c r="Y59" s="199" t="s">
        <v>129</v>
      </c>
      <c r="Z59" s="265">
        <v>12707</v>
      </c>
      <c r="AA59" s="175">
        <f t="shared" si="13"/>
        <v>89.78942905596382</v>
      </c>
      <c r="AB59" s="265">
        <v>8432</v>
      </c>
      <c r="AC59" s="270">
        <f t="shared" si="14"/>
        <v>90.34608378870675</v>
      </c>
    </row>
    <row r="60" spans="24:29" ht="13.5">
      <c r="X60" s="230" t="s">
        <v>124</v>
      </c>
      <c r="Y60" s="199" t="s">
        <v>130</v>
      </c>
      <c r="Z60" s="265">
        <v>3610</v>
      </c>
      <c r="AA60" s="175">
        <f t="shared" si="13"/>
        <v>158.89084507042253</v>
      </c>
      <c r="AB60" s="265">
        <v>6628</v>
      </c>
      <c r="AC60" s="270">
        <f t="shared" si="14"/>
        <v>136.91386077256763</v>
      </c>
    </row>
    <row r="61" spans="24:29" ht="13.5">
      <c r="X61" s="230" t="s">
        <v>199</v>
      </c>
      <c r="Y61" s="199" t="s">
        <v>131</v>
      </c>
      <c r="Z61" s="265">
        <v>110732</v>
      </c>
      <c r="AA61" s="175">
        <f t="shared" si="13"/>
        <v>108.82003203710802</v>
      </c>
      <c r="AB61" s="265">
        <v>42779</v>
      </c>
      <c r="AC61" s="270">
        <f t="shared" si="14"/>
        <v>107.83715654146711</v>
      </c>
    </row>
    <row r="62" spans="24:29" ht="13.5">
      <c r="X62" s="230" t="s">
        <v>125</v>
      </c>
      <c r="Y62" s="198" t="s">
        <v>132</v>
      </c>
      <c r="Z62" s="265">
        <v>17886</v>
      </c>
      <c r="AA62" s="175">
        <f t="shared" si="13"/>
        <v>119.33546837469974</v>
      </c>
      <c r="AB62" s="265">
        <v>13058</v>
      </c>
      <c r="AC62" s="270">
        <f t="shared" si="14"/>
        <v>111.72142368240931</v>
      </c>
    </row>
    <row r="63" spans="24:29" ht="13.5">
      <c r="X63" s="250" t="s">
        <v>151</v>
      </c>
      <c r="Y63" s="198" t="s">
        <v>133</v>
      </c>
      <c r="Z63" s="265">
        <v>527557</v>
      </c>
      <c r="AA63" s="175">
        <f t="shared" si="13"/>
        <v>118.04810919668829</v>
      </c>
      <c r="AB63" s="265">
        <v>207308</v>
      </c>
      <c r="AC63" s="270">
        <f t="shared" si="14"/>
        <v>111.386447161985</v>
      </c>
    </row>
    <row r="64" spans="24:29" ht="13.5">
      <c r="X64" s="250" t="s">
        <v>153</v>
      </c>
      <c r="Y64" s="198" t="s">
        <v>134</v>
      </c>
      <c r="Z64" s="265">
        <v>636622</v>
      </c>
      <c r="AA64" s="175">
        <f t="shared" si="13"/>
        <v>109.2476314195352</v>
      </c>
      <c r="AB64" s="265">
        <v>402642</v>
      </c>
      <c r="AC64" s="270">
        <f t="shared" si="14"/>
        <v>105.73859607657765</v>
      </c>
    </row>
    <row r="65" spans="24:29" ht="13.5">
      <c r="X65" s="251" t="s">
        <v>150</v>
      </c>
      <c r="Y65" s="198" t="s">
        <v>135</v>
      </c>
      <c r="Z65" s="265">
        <v>14585</v>
      </c>
      <c r="AA65" s="175">
        <f t="shared" si="13"/>
        <v>124.03265583808147</v>
      </c>
      <c r="AB65" s="265">
        <v>11634</v>
      </c>
      <c r="AC65" s="270">
        <f t="shared" si="14"/>
        <v>122.47605011053795</v>
      </c>
    </row>
    <row r="66" spans="24:29" ht="13.5">
      <c r="X66" s="230" t="s">
        <v>144</v>
      </c>
      <c r="Y66" s="198" t="s">
        <v>136</v>
      </c>
      <c r="Z66" s="265">
        <v>412296</v>
      </c>
      <c r="AA66" s="175">
        <f t="shared" si="13"/>
        <v>105.66219547823947</v>
      </c>
      <c r="AB66" s="265">
        <v>52187</v>
      </c>
      <c r="AC66" s="270">
        <f t="shared" si="14"/>
        <v>103.44506333128507</v>
      </c>
    </row>
    <row r="67" spans="24:29" ht="13.5">
      <c r="X67" s="230" t="s">
        <v>66</v>
      </c>
      <c r="Y67" s="198" t="s">
        <v>137</v>
      </c>
      <c r="Z67" s="265">
        <v>45652</v>
      </c>
      <c r="AA67" s="175">
        <f t="shared" si="13"/>
        <v>103.02633657556814</v>
      </c>
      <c r="AB67" s="265">
        <v>25623</v>
      </c>
      <c r="AC67" s="270">
        <f t="shared" si="14"/>
        <v>101.42099430019</v>
      </c>
    </row>
    <row r="68" spans="24:29" ht="13.5">
      <c r="X68" s="250" t="s">
        <v>148</v>
      </c>
      <c r="Y68" s="198" t="s">
        <v>138</v>
      </c>
      <c r="Z68" s="265">
        <v>315967</v>
      </c>
      <c r="AA68" s="175">
        <f t="shared" si="13"/>
        <v>102.95538894156671</v>
      </c>
      <c r="AB68" s="265">
        <v>58392</v>
      </c>
      <c r="AC68" s="270">
        <f t="shared" si="14"/>
        <v>101.89686763807696</v>
      </c>
    </row>
    <row r="69" spans="24:29" ht="13.5">
      <c r="X69" s="250" t="s">
        <v>149</v>
      </c>
      <c r="Y69" s="198" t="s">
        <v>139</v>
      </c>
      <c r="Z69" s="265">
        <v>1058623</v>
      </c>
      <c r="AA69" s="175">
        <f t="shared" si="13"/>
        <v>110.98596717461615</v>
      </c>
      <c r="AB69" s="265">
        <v>61337</v>
      </c>
      <c r="AC69" s="270">
        <f t="shared" si="14"/>
        <v>105.15334899110249</v>
      </c>
    </row>
    <row r="70" spans="24:29" ht="13.5">
      <c r="X70" s="250" t="s">
        <v>147</v>
      </c>
      <c r="Y70" s="198" t="s">
        <v>140</v>
      </c>
      <c r="Z70" s="265">
        <v>1029402</v>
      </c>
      <c r="AA70" s="175">
        <f t="shared" si="13"/>
        <v>102.65481960150782</v>
      </c>
      <c r="AB70" s="265">
        <v>26779</v>
      </c>
      <c r="AC70" s="270">
        <f t="shared" si="14"/>
        <v>104.12956410156707</v>
      </c>
    </row>
    <row r="71" spans="24:29" ht="13.5">
      <c r="X71" s="250" t="s">
        <v>146</v>
      </c>
      <c r="Y71" s="198" t="s">
        <v>141</v>
      </c>
      <c r="Z71" s="265">
        <v>13852</v>
      </c>
      <c r="AA71" s="175">
        <f t="shared" si="13"/>
        <v>83.14525810324129</v>
      </c>
      <c r="AB71" s="265">
        <v>5802</v>
      </c>
      <c r="AC71" s="270">
        <f t="shared" si="14"/>
        <v>89.93954425670438</v>
      </c>
    </row>
    <row r="72" spans="24:29" ht="13.5">
      <c r="X72" s="251" t="s">
        <v>145</v>
      </c>
      <c r="Y72" s="198" t="s">
        <v>142</v>
      </c>
      <c r="Z72" s="264">
        <v>301</v>
      </c>
      <c r="AA72" s="175">
        <f t="shared" si="13"/>
        <v>173.9884393063584</v>
      </c>
      <c r="AB72" s="264">
        <v>115</v>
      </c>
      <c r="AC72" s="270">
        <f t="shared" si="14"/>
        <v>92</v>
      </c>
    </row>
    <row r="73" spans="24:30" ht="14.25" thickBot="1">
      <c r="X73" s="252"/>
      <c r="Y73" s="198"/>
      <c r="Z73" s="266"/>
      <c r="AA73" s="267"/>
      <c r="AB73" s="266"/>
      <c r="AC73" s="185"/>
      <c r="AD73" s="67"/>
    </row>
    <row r="74" spans="24:30" ht="14.25" thickBot="1">
      <c r="X74" s="279" t="s">
        <v>208</v>
      </c>
      <c r="Y74" s="276"/>
      <c r="Z74" s="268">
        <v>2284389</v>
      </c>
      <c r="AA74" s="269">
        <f>Z74/Z49*100</f>
        <v>110.09968493910607</v>
      </c>
      <c r="AB74" s="268">
        <v>897446</v>
      </c>
      <c r="AC74" s="269">
        <f>AB74/AB49*100</f>
        <v>107.64344426972572</v>
      </c>
      <c r="AD74" s="67"/>
    </row>
    <row r="78" spans="24:29" ht="14.25" thickBot="1">
      <c r="X78" t="s">
        <v>53</v>
      </c>
      <c r="Y78" s="188"/>
      <c r="Z78" s="181"/>
      <c r="AA78" s="182"/>
      <c r="AB78" s="181"/>
      <c r="AC78" s="182"/>
    </row>
    <row r="79" spans="24:29" ht="13.5">
      <c r="X79" s="2" t="s">
        <v>48</v>
      </c>
      <c r="Y79" s="203" t="s">
        <v>143</v>
      </c>
      <c r="Z79" s="204" t="s">
        <v>214</v>
      </c>
      <c r="AA79" s="205"/>
      <c r="AB79" s="206"/>
      <c r="AC79" s="207"/>
    </row>
    <row r="80" spans="24:29" ht="13.5">
      <c r="X80" s="67"/>
      <c r="Y80" s="197" t="s">
        <v>0</v>
      </c>
      <c r="Z80" s="195" t="s">
        <v>49</v>
      </c>
      <c r="AA80" s="202"/>
      <c r="AB80" s="202" t="s">
        <v>50</v>
      </c>
      <c r="AC80" s="194"/>
    </row>
    <row r="81" spans="24:29" ht="27.75" thickBot="1">
      <c r="X81" s="189"/>
      <c r="Y81" s="200"/>
      <c r="Z81" s="209" t="s">
        <v>203</v>
      </c>
      <c r="AA81" s="208" t="s">
        <v>51</v>
      </c>
      <c r="AB81" s="209" t="s">
        <v>202</v>
      </c>
      <c r="AC81" s="210" t="s">
        <v>51</v>
      </c>
    </row>
    <row r="82" spans="24:30" ht="13.5">
      <c r="X82" s="250" t="s">
        <v>152</v>
      </c>
      <c r="Y82" s="199" t="s">
        <v>127</v>
      </c>
      <c r="Z82" s="263">
        <v>16828</v>
      </c>
      <c r="AA82" s="349">
        <f>Z82/Z57*100</f>
        <v>107.47908283834707</v>
      </c>
      <c r="AB82" s="263">
        <v>18944</v>
      </c>
      <c r="AC82" s="350">
        <f>AB82/AB57*100</f>
        <v>114.85388626167091</v>
      </c>
      <c r="AD82" s="67"/>
    </row>
    <row r="83" spans="24:29" ht="13.5">
      <c r="X83" s="230" t="s">
        <v>122</v>
      </c>
      <c r="Y83" s="199" t="s">
        <v>128</v>
      </c>
      <c r="Z83" s="264">
        <v>189</v>
      </c>
      <c r="AA83" s="351">
        <f>Z83/Z58*100</f>
        <v>97.42268041237114</v>
      </c>
      <c r="AB83" s="264">
        <v>224</v>
      </c>
      <c r="AC83" s="352">
        <f>AB83/AB58*100</f>
        <v>116.66666666666667</v>
      </c>
    </row>
    <row r="84" spans="24:29" ht="13.5">
      <c r="X84" s="230" t="s">
        <v>123</v>
      </c>
      <c r="Y84" s="199" t="s">
        <v>129</v>
      </c>
      <c r="Z84" s="265">
        <v>13786</v>
      </c>
      <c r="AA84" s="351">
        <f aca="true" t="shared" si="15" ref="AA84:AA99">Z84/Z59*100</f>
        <v>108.49138270244747</v>
      </c>
      <c r="AB84" s="265">
        <v>9482</v>
      </c>
      <c r="AC84" s="352">
        <f aca="true" t="shared" si="16" ref="AC84:AC99">AB84/AB59*100</f>
        <v>112.45256166982922</v>
      </c>
    </row>
    <row r="85" spans="24:29" ht="13.5">
      <c r="X85" s="230" t="s">
        <v>124</v>
      </c>
      <c r="Y85" s="199" t="s">
        <v>130</v>
      </c>
      <c r="Z85" s="265">
        <v>7167</v>
      </c>
      <c r="AA85" s="351">
        <f t="shared" si="15"/>
        <v>198.53185595567865</v>
      </c>
      <c r="AB85" s="265">
        <v>11464</v>
      </c>
      <c r="AC85" s="352">
        <f t="shared" si="16"/>
        <v>172.96318648159323</v>
      </c>
    </row>
    <row r="86" spans="24:29" ht="13.5">
      <c r="X86" s="230" t="s">
        <v>199</v>
      </c>
      <c r="Y86" s="199" t="s">
        <v>131</v>
      </c>
      <c r="Z86" s="265">
        <v>118903</v>
      </c>
      <c r="AA86" s="351">
        <f t="shared" si="15"/>
        <v>107.3790774121302</v>
      </c>
      <c r="AB86" s="265">
        <v>49435</v>
      </c>
      <c r="AC86" s="352">
        <f t="shared" si="16"/>
        <v>115.55903597559549</v>
      </c>
    </row>
    <row r="87" spans="24:29" ht="13.5">
      <c r="X87" s="230" t="s">
        <v>125</v>
      </c>
      <c r="Y87" s="198" t="s">
        <v>132</v>
      </c>
      <c r="Z87" s="265">
        <v>25904</v>
      </c>
      <c r="AA87" s="351">
        <f t="shared" si="15"/>
        <v>144.82835737448283</v>
      </c>
      <c r="AB87" s="265">
        <v>19276</v>
      </c>
      <c r="AC87" s="352">
        <f t="shared" si="16"/>
        <v>147.61831827232348</v>
      </c>
    </row>
    <row r="88" spans="24:29" ht="13.5">
      <c r="X88" s="250" t="s">
        <v>151</v>
      </c>
      <c r="Y88" s="198" t="s">
        <v>133</v>
      </c>
      <c r="Z88" s="265">
        <v>562257</v>
      </c>
      <c r="AA88" s="351">
        <f t="shared" si="15"/>
        <v>106.57748830932012</v>
      </c>
      <c r="AB88" s="265">
        <v>236030</v>
      </c>
      <c r="AC88" s="352">
        <f t="shared" si="16"/>
        <v>113.8547475254211</v>
      </c>
    </row>
    <row r="89" spans="24:29" ht="13.5">
      <c r="X89" s="250" t="s">
        <v>153</v>
      </c>
      <c r="Y89" s="198" t="s">
        <v>134</v>
      </c>
      <c r="Z89" s="265">
        <v>589067</v>
      </c>
      <c r="AA89" s="351">
        <f t="shared" si="15"/>
        <v>92.53010420626369</v>
      </c>
      <c r="AB89" s="265">
        <v>403343</v>
      </c>
      <c r="AC89" s="352">
        <f t="shared" si="16"/>
        <v>100.17410006904397</v>
      </c>
    </row>
    <row r="90" spans="24:29" ht="13.5">
      <c r="X90" s="251" t="s">
        <v>150</v>
      </c>
      <c r="Y90" s="198" t="s">
        <v>135</v>
      </c>
      <c r="Z90" s="265">
        <v>16973</v>
      </c>
      <c r="AA90" s="351">
        <f t="shared" si="15"/>
        <v>116.37298594446348</v>
      </c>
      <c r="AB90" s="265">
        <v>13864</v>
      </c>
      <c r="AC90" s="352">
        <f t="shared" si="16"/>
        <v>119.1679559910607</v>
      </c>
    </row>
    <row r="91" spans="24:29" ht="13.5">
      <c r="X91" s="230" t="s">
        <v>144</v>
      </c>
      <c r="Y91" s="198" t="s">
        <v>136</v>
      </c>
      <c r="Z91" s="265">
        <v>435045</v>
      </c>
      <c r="AA91" s="351">
        <f t="shared" si="15"/>
        <v>105.51763781360964</v>
      </c>
      <c r="AB91" s="265">
        <v>58222</v>
      </c>
      <c r="AC91" s="352">
        <f t="shared" si="16"/>
        <v>111.56418265085175</v>
      </c>
    </row>
    <row r="92" spans="24:29" ht="13.5">
      <c r="X92" s="230" t="s">
        <v>66</v>
      </c>
      <c r="Y92" s="198" t="s">
        <v>137</v>
      </c>
      <c r="Z92" s="265">
        <v>44036</v>
      </c>
      <c r="AA92" s="351">
        <f t="shared" si="15"/>
        <v>96.46017699115043</v>
      </c>
      <c r="AB92" s="265">
        <v>26163</v>
      </c>
      <c r="AC92" s="352">
        <f t="shared" si="16"/>
        <v>102.10748155953635</v>
      </c>
    </row>
    <row r="93" spans="24:29" ht="13.5">
      <c r="X93" s="250" t="s">
        <v>148</v>
      </c>
      <c r="Y93" s="198" t="s">
        <v>138</v>
      </c>
      <c r="Z93" s="265">
        <v>334738</v>
      </c>
      <c r="AA93" s="351">
        <f t="shared" si="15"/>
        <v>105.94081027449069</v>
      </c>
      <c r="AB93" s="265">
        <v>64301</v>
      </c>
      <c r="AC93" s="352">
        <f t="shared" si="16"/>
        <v>110.11953692286616</v>
      </c>
    </row>
    <row r="94" spans="24:29" ht="13.5">
      <c r="X94" s="250" t="s">
        <v>149</v>
      </c>
      <c r="Y94" s="198" t="s">
        <v>139</v>
      </c>
      <c r="Z94" s="265">
        <v>1116667</v>
      </c>
      <c r="AA94" s="351">
        <f t="shared" si="15"/>
        <v>105.48297174726035</v>
      </c>
      <c r="AB94" s="265">
        <v>67578</v>
      </c>
      <c r="AC94" s="352">
        <f t="shared" si="16"/>
        <v>110.17493519409165</v>
      </c>
    </row>
    <row r="95" spans="24:29" ht="13.5">
      <c r="X95" s="250" t="s">
        <v>147</v>
      </c>
      <c r="Y95" s="198" t="s">
        <v>140</v>
      </c>
      <c r="Z95" s="265">
        <v>1086313</v>
      </c>
      <c r="AA95" s="351">
        <f t="shared" si="15"/>
        <v>105.52854958509892</v>
      </c>
      <c r="AB95" s="265">
        <v>28717</v>
      </c>
      <c r="AC95" s="352">
        <f t="shared" si="16"/>
        <v>107.23701407819559</v>
      </c>
    </row>
    <row r="96" spans="24:29" ht="13.5">
      <c r="X96" s="250" t="s">
        <v>146</v>
      </c>
      <c r="Y96" s="198" t="s">
        <v>141</v>
      </c>
      <c r="Z96" s="265">
        <v>13347</v>
      </c>
      <c r="AA96" s="351">
        <f t="shared" si="15"/>
        <v>96.35431706612763</v>
      </c>
      <c r="AB96" s="265">
        <v>6100</v>
      </c>
      <c r="AC96" s="352">
        <f t="shared" si="16"/>
        <v>105.1361599448466</v>
      </c>
    </row>
    <row r="97" spans="24:29" ht="13.5">
      <c r="X97" s="251" t="s">
        <v>145</v>
      </c>
      <c r="Y97" s="198" t="s">
        <v>142</v>
      </c>
      <c r="Z97" s="264">
        <v>443</v>
      </c>
      <c r="AA97" s="351">
        <f t="shared" si="15"/>
        <v>147.17607973421926</v>
      </c>
      <c r="AB97" s="264">
        <v>107</v>
      </c>
      <c r="AC97" s="352">
        <f t="shared" si="16"/>
        <v>93.04347826086956</v>
      </c>
    </row>
    <row r="98" spans="24:30" ht="14.25" thickBot="1">
      <c r="X98" s="252"/>
      <c r="Y98" s="198"/>
      <c r="Z98" s="266"/>
      <c r="AA98" s="353"/>
      <c r="AB98" s="266"/>
      <c r="AC98" s="354"/>
      <c r="AD98" s="67"/>
    </row>
    <row r="99" spans="24:30" ht="14.25" thickBot="1">
      <c r="X99" s="279" t="s">
        <v>208</v>
      </c>
      <c r="Y99" s="276"/>
      <c r="Z99" s="268">
        <v>2362736</v>
      </c>
      <c r="AA99" s="355">
        <f t="shared" si="15"/>
        <v>103.42966981542988</v>
      </c>
      <c r="AB99" s="268">
        <v>976105</v>
      </c>
      <c r="AC99" s="356">
        <f t="shared" si="16"/>
        <v>108.76476133382955</v>
      </c>
      <c r="AD99" s="67"/>
    </row>
  </sheetData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5"/>
  <sheetViews>
    <sheetView tabSelected="1" zoomScale="75" zoomScaleNormal="75" workbookViewId="0" topLeftCell="AJ1">
      <selection activeCell="AP68" sqref="AP68"/>
    </sheetView>
  </sheetViews>
  <sheetFormatPr defaultColWidth="9.00390625" defaultRowHeight="13.5"/>
  <cols>
    <col min="1" max="1" width="59.125" style="0" customWidth="1"/>
    <col min="2" max="2" width="10.125" style="0" customWidth="1"/>
    <col min="3" max="3" width="14.375" style="0" customWidth="1"/>
    <col min="4" max="4" width="6.75390625" style="0" customWidth="1"/>
    <col min="5" max="5" width="16.375" style="0" customWidth="1"/>
    <col min="6" max="6" width="7.25390625" style="0" customWidth="1"/>
    <col min="7" max="7" width="12.875" style="0" customWidth="1"/>
    <col min="8" max="8" width="6.75390625" style="0" customWidth="1"/>
    <col min="9" max="9" width="14.375" style="0" customWidth="1"/>
    <col min="10" max="10" width="7.25390625" style="0" customWidth="1"/>
    <col min="11" max="11" width="12.875" style="0" customWidth="1"/>
    <col min="12" max="12" width="6.75390625" style="0" customWidth="1"/>
    <col min="13" max="13" width="14.625" style="0" customWidth="1"/>
    <col min="14" max="14" width="7.25390625" style="0" customWidth="1"/>
    <col min="15" max="15" width="13.75390625" style="0" customWidth="1"/>
    <col min="17" max="17" width="15.00390625" style="0" customWidth="1"/>
    <col min="19" max="19" width="12.625" style="0" customWidth="1"/>
    <col min="21" max="21" width="14.00390625" style="0" customWidth="1"/>
    <col min="22" max="22" width="13.375" style="0" customWidth="1"/>
    <col min="24" max="24" width="46.75390625" style="0" customWidth="1"/>
    <col min="25" max="25" width="16.375" style="0" customWidth="1"/>
    <col min="26" max="26" width="11.75390625" style="0" customWidth="1"/>
    <col min="27" max="27" width="9.125" style="0" customWidth="1"/>
    <col min="28" max="28" width="10.875" style="0" customWidth="1"/>
    <col min="31" max="31" width="47.00390625" style="0" customWidth="1"/>
    <col min="32" max="32" width="16.625" style="0" customWidth="1"/>
    <col min="33" max="33" width="12.00390625" style="0" customWidth="1"/>
    <col min="34" max="34" width="11.00390625" style="0" customWidth="1"/>
    <col min="35" max="35" width="11.375" style="0" customWidth="1"/>
    <col min="36" max="36" width="10.75390625" style="0" customWidth="1"/>
    <col min="38" max="38" width="46.50390625" style="0" customWidth="1"/>
    <col min="39" max="39" width="15.75390625" style="0" customWidth="1"/>
    <col min="40" max="40" width="12.25390625" style="0" customWidth="1"/>
    <col min="41" max="41" width="11.00390625" style="0" customWidth="1"/>
    <col min="42" max="42" width="10.625" style="0" customWidth="1"/>
    <col min="43" max="43" width="11.00390625" style="0" customWidth="1"/>
  </cols>
  <sheetData>
    <row r="1" spans="1:24" ht="17.25">
      <c r="A1" s="45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X1" s="258" t="s">
        <v>200</v>
      </c>
    </row>
    <row r="2" spans="1:14" ht="13.5">
      <c r="A2" s="3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3" ht="14.25" thickBot="1">
      <c r="A3" t="s">
        <v>60</v>
      </c>
      <c r="X3" t="s">
        <v>60</v>
      </c>
      <c r="Y3" s="180"/>
      <c r="Z3" s="181"/>
      <c r="AA3" s="182"/>
      <c r="AB3" s="181"/>
      <c r="AC3" s="182"/>
      <c r="AE3" t="s">
        <v>60</v>
      </c>
      <c r="AG3" s="186"/>
      <c r="AH3" s="187"/>
      <c r="AI3" s="186"/>
      <c r="AJ3" s="187"/>
      <c r="AL3" t="s">
        <v>60</v>
      </c>
      <c r="AN3" s="186"/>
      <c r="AO3" s="187"/>
      <c r="AP3" s="186"/>
      <c r="AQ3" s="187"/>
    </row>
    <row r="4" spans="1:43" ht="13.5">
      <c r="A4" s="2" t="s">
        <v>42</v>
      </c>
      <c r="B4" s="3" t="s">
        <v>43</v>
      </c>
      <c r="C4" s="2">
        <v>1997</v>
      </c>
      <c r="D4" s="4"/>
      <c r="E4" s="4"/>
      <c r="F4" s="5"/>
      <c r="G4" s="4">
        <v>1998</v>
      </c>
      <c r="H4" s="4"/>
      <c r="I4" s="4"/>
      <c r="J4" s="4"/>
      <c r="K4" s="2">
        <v>1999</v>
      </c>
      <c r="L4" s="4"/>
      <c r="M4" s="4"/>
      <c r="N4" s="4"/>
      <c r="O4" s="2">
        <v>2000</v>
      </c>
      <c r="P4" s="4"/>
      <c r="Q4" s="4"/>
      <c r="R4" s="5"/>
      <c r="S4" s="2">
        <v>2001</v>
      </c>
      <c r="T4" s="4"/>
      <c r="U4" s="4"/>
      <c r="V4" s="5"/>
      <c r="X4" s="2" t="s">
        <v>42</v>
      </c>
      <c r="Y4" s="203" t="s">
        <v>43</v>
      </c>
      <c r="Z4" s="217">
        <v>2002</v>
      </c>
      <c r="AA4" s="216"/>
      <c r="AB4" s="216"/>
      <c r="AC4" s="218"/>
      <c r="AE4" s="2" t="s">
        <v>42</v>
      </c>
      <c r="AF4" s="203" t="s">
        <v>43</v>
      </c>
      <c r="AG4" s="217">
        <v>2004</v>
      </c>
      <c r="AH4" s="216"/>
      <c r="AI4" s="216"/>
      <c r="AJ4" s="218"/>
      <c r="AL4" s="2" t="s">
        <v>42</v>
      </c>
      <c r="AM4" s="203" t="s">
        <v>43</v>
      </c>
      <c r="AN4" s="217">
        <v>2006</v>
      </c>
      <c r="AO4" s="216"/>
      <c r="AP4" s="216"/>
      <c r="AQ4" s="218"/>
    </row>
    <row r="5" spans="1:43" ht="13.5">
      <c r="A5" s="46"/>
      <c r="B5" s="6" t="s">
        <v>0</v>
      </c>
      <c r="C5" s="77" t="s">
        <v>44</v>
      </c>
      <c r="D5" s="7"/>
      <c r="E5" s="8" t="s">
        <v>45</v>
      </c>
      <c r="F5" s="66"/>
      <c r="G5" s="7" t="s">
        <v>44</v>
      </c>
      <c r="H5" s="7"/>
      <c r="I5" s="8" t="s">
        <v>45</v>
      </c>
      <c r="J5" s="7"/>
      <c r="K5" s="77" t="s">
        <v>44</v>
      </c>
      <c r="L5" s="7"/>
      <c r="M5" s="8" t="s">
        <v>45</v>
      </c>
      <c r="N5" s="7"/>
      <c r="O5" s="77" t="s">
        <v>44</v>
      </c>
      <c r="P5" s="7"/>
      <c r="Q5" s="8" t="s">
        <v>45</v>
      </c>
      <c r="R5" s="66"/>
      <c r="S5" s="77" t="s">
        <v>44</v>
      </c>
      <c r="T5" s="7"/>
      <c r="U5" s="8" t="s">
        <v>45</v>
      </c>
      <c r="V5" s="66"/>
      <c r="X5" s="183"/>
      <c r="Y5" s="223" t="s">
        <v>0</v>
      </c>
      <c r="Z5" s="224" t="s">
        <v>44</v>
      </c>
      <c r="AA5" s="225"/>
      <c r="AB5" s="225" t="s">
        <v>45</v>
      </c>
      <c r="AC5" s="226"/>
      <c r="AE5" s="183"/>
      <c r="AF5" s="223" t="s">
        <v>0</v>
      </c>
      <c r="AG5" s="224" t="s">
        <v>44</v>
      </c>
      <c r="AH5" s="225"/>
      <c r="AI5" s="225" t="s">
        <v>45</v>
      </c>
      <c r="AJ5" s="226"/>
      <c r="AL5" s="183"/>
      <c r="AM5" s="223" t="s">
        <v>0</v>
      </c>
      <c r="AN5" s="224" t="s">
        <v>44</v>
      </c>
      <c r="AO5" s="225"/>
      <c r="AP5" s="335" t="s">
        <v>45</v>
      </c>
      <c r="AQ5" s="226"/>
    </row>
    <row r="6" spans="1:43" ht="41.25" thickBot="1">
      <c r="A6" s="50"/>
      <c r="B6" s="10"/>
      <c r="C6" s="127" t="s">
        <v>1</v>
      </c>
      <c r="D6" s="116" t="s">
        <v>46</v>
      </c>
      <c r="E6" s="117" t="s">
        <v>47</v>
      </c>
      <c r="F6" s="118" t="s">
        <v>46</v>
      </c>
      <c r="G6" s="9" t="s">
        <v>1</v>
      </c>
      <c r="H6" s="116" t="s">
        <v>46</v>
      </c>
      <c r="I6" s="117" t="s">
        <v>47</v>
      </c>
      <c r="J6" s="128" t="s">
        <v>46</v>
      </c>
      <c r="K6" s="127" t="s">
        <v>1</v>
      </c>
      <c r="L6" s="116" t="s">
        <v>46</v>
      </c>
      <c r="M6" s="117" t="s">
        <v>47</v>
      </c>
      <c r="N6" s="128" t="s">
        <v>46</v>
      </c>
      <c r="O6" s="127" t="s">
        <v>1</v>
      </c>
      <c r="P6" s="116" t="s">
        <v>46</v>
      </c>
      <c r="Q6" s="117" t="s">
        <v>47</v>
      </c>
      <c r="R6" s="118" t="s">
        <v>46</v>
      </c>
      <c r="S6" s="127" t="s">
        <v>1</v>
      </c>
      <c r="T6" s="116" t="s">
        <v>46</v>
      </c>
      <c r="U6" s="117" t="s">
        <v>47</v>
      </c>
      <c r="V6" s="118" t="s">
        <v>46</v>
      </c>
      <c r="X6" s="215"/>
      <c r="Y6" s="219"/>
      <c r="Z6" s="259" t="s">
        <v>204</v>
      </c>
      <c r="AA6" s="260" t="s">
        <v>46</v>
      </c>
      <c r="AB6" s="261" t="s">
        <v>202</v>
      </c>
      <c r="AC6" s="262" t="s">
        <v>46</v>
      </c>
      <c r="AE6" s="215"/>
      <c r="AF6" s="219"/>
      <c r="AG6" s="259" t="s">
        <v>204</v>
      </c>
      <c r="AH6" s="260" t="s">
        <v>46</v>
      </c>
      <c r="AI6" s="261" t="s">
        <v>202</v>
      </c>
      <c r="AJ6" s="262" t="s">
        <v>46</v>
      </c>
      <c r="AL6" s="215"/>
      <c r="AM6" s="219"/>
      <c r="AN6" s="259" t="s">
        <v>204</v>
      </c>
      <c r="AO6" s="260" t="s">
        <v>46</v>
      </c>
      <c r="AP6" s="336" t="s">
        <v>202</v>
      </c>
      <c r="AQ6" s="262" t="s">
        <v>46</v>
      </c>
    </row>
    <row r="7" spans="1:44" ht="30.75" customHeight="1">
      <c r="A7" s="57" t="s">
        <v>79</v>
      </c>
      <c r="B7" s="20" t="s">
        <v>3</v>
      </c>
      <c r="C7" s="165">
        <v>786733</v>
      </c>
      <c r="D7" s="105">
        <v>70</v>
      </c>
      <c r="E7" s="164">
        <v>37584479</v>
      </c>
      <c r="F7" s="131">
        <v>86.8</v>
      </c>
      <c r="G7" s="130">
        <v>765991</v>
      </c>
      <c r="H7" s="154">
        <f>G7/C7*100</f>
        <v>97.36352739747792</v>
      </c>
      <c r="I7" s="164">
        <v>34741546</v>
      </c>
      <c r="J7" s="122">
        <f>I7/E7*100</f>
        <v>92.43588556861464</v>
      </c>
      <c r="K7" s="165">
        <v>1688455</v>
      </c>
      <c r="L7" s="105">
        <f>K7/G7*100</f>
        <v>220.42752460538048</v>
      </c>
      <c r="M7" s="164">
        <v>31237117</v>
      </c>
      <c r="N7" s="132">
        <f>M7/I7*100</f>
        <v>89.91285822455914</v>
      </c>
      <c r="O7" s="137">
        <v>770368</v>
      </c>
      <c r="P7" s="154">
        <f>O7/K7*100</f>
        <v>45.6256163178764</v>
      </c>
      <c r="Q7" s="158">
        <v>27951568</v>
      </c>
      <c r="R7" s="122">
        <f>Q7/M7*100</f>
        <v>89.48190705307407</v>
      </c>
      <c r="S7" s="137">
        <v>756022</v>
      </c>
      <c r="T7" s="154">
        <v>99.3</v>
      </c>
      <c r="U7" s="158">
        <v>29993941</v>
      </c>
      <c r="V7" s="122">
        <v>107.8</v>
      </c>
      <c r="X7" s="58" t="s">
        <v>154</v>
      </c>
      <c r="Y7" s="227">
        <v>6201</v>
      </c>
      <c r="Z7" s="176">
        <v>53819</v>
      </c>
      <c r="AA7" s="178">
        <v>85.8</v>
      </c>
      <c r="AB7" s="222">
        <v>92304</v>
      </c>
      <c r="AC7" s="177">
        <v>82.6</v>
      </c>
      <c r="AE7" s="58" t="s">
        <v>154</v>
      </c>
      <c r="AF7" s="227">
        <v>6201</v>
      </c>
      <c r="AG7" s="294">
        <v>55017</v>
      </c>
      <c r="AH7" s="295">
        <f>AG7/Z37*100</f>
        <v>95.02564899735738</v>
      </c>
      <c r="AI7" s="296">
        <v>88560</v>
      </c>
      <c r="AJ7" s="310">
        <f aca="true" t="shared" si="0" ref="AJ7:AJ27">AI7/AB37*100</f>
        <v>92.99004578100718</v>
      </c>
      <c r="AK7" s="67"/>
      <c r="AL7" s="58" t="s">
        <v>154</v>
      </c>
      <c r="AM7" s="227">
        <v>6201</v>
      </c>
      <c r="AN7" s="294">
        <v>56474</v>
      </c>
      <c r="AO7" s="295">
        <f>AN7/AG41*100</f>
        <v>115.02067251878859</v>
      </c>
      <c r="AP7" s="296">
        <v>105712</v>
      </c>
      <c r="AQ7" s="310">
        <f aca="true" t="shared" si="1" ref="AQ7:AQ27">AP7/AI41*100</f>
        <v>123.68895233192147</v>
      </c>
      <c r="AR7" s="67"/>
    </row>
    <row r="8" spans="1:44" ht="18" customHeight="1">
      <c r="A8" s="58" t="s">
        <v>80</v>
      </c>
      <c r="B8" s="21" t="s">
        <v>9</v>
      </c>
      <c r="C8" s="79">
        <v>3767595</v>
      </c>
      <c r="D8" s="18">
        <v>74.4</v>
      </c>
      <c r="E8" s="28">
        <v>89342739</v>
      </c>
      <c r="F8" s="18">
        <v>74.5</v>
      </c>
      <c r="G8" s="84">
        <v>2960126</v>
      </c>
      <c r="H8" s="16">
        <f aca="true" t="shared" si="2" ref="H8:H57">G8/C8*100</f>
        <v>78.5680520331936</v>
      </c>
      <c r="I8" s="28">
        <v>66475701</v>
      </c>
      <c r="J8" s="120">
        <f aca="true" t="shared" si="3" ref="J8:J57">I8/E8*100</f>
        <v>74.40526420395507</v>
      </c>
      <c r="K8" s="79">
        <v>6098236</v>
      </c>
      <c r="L8" s="107">
        <f aca="true" t="shared" si="4" ref="L8:L57">K8/G8*100</f>
        <v>206.0127170262347</v>
      </c>
      <c r="M8" s="28">
        <v>67332511</v>
      </c>
      <c r="N8" s="129">
        <f aca="true" t="shared" si="5" ref="N8:N57">M8/I8*100</f>
        <v>101.28890705492523</v>
      </c>
      <c r="O8" s="99">
        <v>4541983</v>
      </c>
      <c r="P8" s="16">
        <f aca="true" t="shared" si="6" ref="P8:P56">O8/K8*100</f>
        <v>74.48027593553283</v>
      </c>
      <c r="Q8" s="14">
        <v>76222382</v>
      </c>
      <c r="R8" s="120">
        <f aca="true" t="shared" si="7" ref="R8:R57">Q8/M8*100</f>
        <v>113.2029399586776</v>
      </c>
      <c r="S8" s="99">
        <v>409610</v>
      </c>
      <c r="T8" s="16">
        <v>97.1</v>
      </c>
      <c r="U8" s="14">
        <v>80407948</v>
      </c>
      <c r="V8" s="120">
        <v>105.5</v>
      </c>
      <c r="X8" s="58" t="s">
        <v>155</v>
      </c>
      <c r="Y8" s="227" t="s">
        <v>156</v>
      </c>
      <c r="Z8" s="176">
        <v>11471</v>
      </c>
      <c r="AA8" s="178">
        <v>112.7</v>
      </c>
      <c r="AB8" s="222">
        <v>75084</v>
      </c>
      <c r="AC8" s="213">
        <v>106.7</v>
      </c>
      <c r="AE8" s="58" t="s">
        <v>155</v>
      </c>
      <c r="AF8" s="227" t="s">
        <v>156</v>
      </c>
      <c r="AG8" s="297">
        <v>11088</v>
      </c>
      <c r="AH8" s="298">
        <f aca="true" t="shared" si="8" ref="AH8:AH27">AG8/Z38*100</f>
        <v>115.8136620012534</v>
      </c>
      <c r="AI8" s="299">
        <v>69665</v>
      </c>
      <c r="AJ8" s="311">
        <f t="shared" si="0"/>
        <v>111.00576818891616</v>
      </c>
      <c r="AK8" s="67"/>
      <c r="AL8" s="58" t="s">
        <v>155</v>
      </c>
      <c r="AM8" s="227" t="s">
        <v>156</v>
      </c>
      <c r="AN8" s="297">
        <v>10506</v>
      </c>
      <c r="AO8" s="298">
        <f aca="true" t="shared" si="9" ref="AO8:AO27">AN8/AG42*100</f>
        <v>91.17417339234575</v>
      </c>
      <c r="AP8" s="299">
        <v>69568</v>
      </c>
      <c r="AQ8" s="311">
        <f t="shared" si="1"/>
        <v>96.53775168949392</v>
      </c>
      <c r="AR8" s="67"/>
    </row>
    <row r="9" spans="1:44" ht="15.75" customHeight="1">
      <c r="A9" s="59" t="s">
        <v>81</v>
      </c>
      <c r="B9" s="22"/>
      <c r="C9" s="81">
        <v>4554328</v>
      </c>
      <c r="D9" s="92">
        <v>73.6</v>
      </c>
      <c r="E9" s="29">
        <v>126927218</v>
      </c>
      <c r="F9" s="92">
        <v>77.8</v>
      </c>
      <c r="G9" s="89">
        <f>SUM(G7:G8)</f>
        <v>3726117</v>
      </c>
      <c r="H9" s="16">
        <f t="shared" si="2"/>
        <v>81.81485830620895</v>
      </c>
      <c r="I9" s="29">
        <f>SUM(I7:I8)</f>
        <v>101217247</v>
      </c>
      <c r="J9" s="120">
        <f t="shared" si="3"/>
        <v>79.74432008743783</v>
      </c>
      <c r="K9" s="81">
        <f>SUM(K7:K8)</f>
        <v>7786691</v>
      </c>
      <c r="L9" s="107">
        <f t="shared" si="4"/>
        <v>208.97601980828836</v>
      </c>
      <c r="M9" s="29">
        <f>SUM(M7:M8)</f>
        <v>98569628</v>
      </c>
      <c r="N9" s="129">
        <f t="shared" si="5"/>
        <v>97.38422148549446</v>
      </c>
      <c r="O9" s="89">
        <f>SUM(O7:O8)</f>
        <v>5312351</v>
      </c>
      <c r="P9" s="16">
        <f t="shared" si="6"/>
        <v>68.22347258931939</v>
      </c>
      <c r="Q9" s="29">
        <f>SUM(Q7:Q8)</f>
        <v>104173950</v>
      </c>
      <c r="R9" s="120">
        <f t="shared" si="7"/>
        <v>105.68564791580629</v>
      </c>
      <c r="S9" s="89">
        <v>5174632</v>
      </c>
      <c r="T9" s="155">
        <v>97.4</v>
      </c>
      <c r="U9" s="29">
        <v>110401889</v>
      </c>
      <c r="V9" s="123">
        <v>106</v>
      </c>
      <c r="X9" s="58" t="s">
        <v>157</v>
      </c>
      <c r="Y9" s="227" t="s">
        <v>158</v>
      </c>
      <c r="Z9" s="176">
        <v>2603</v>
      </c>
      <c r="AA9" s="220">
        <v>90.1</v>
      </c>
      <c r="AB9" s="222">
        <v>2518</v>
      </c>
      <c r="AC9" s="177">
        <v>83.8</v>
      </c>
      <c r="AE9" s="58" t="s">
        <v>157</v>
      </c>
      <c r="AF9" s="227" t="s">
        <v>158</v>
      </c>
      <c r="AG9" s="297">
        <v>2891</v>
      </c>
      <c r="AH9" s="298">
        <f t="shared" si="8"/>
        <v>105.58802045288532</v>
      </c>
      <c r="AI9" s="299">
        <v>2639</v>
      </c>
      <c r="AJ9" s="311">
        <f t="shared" si="0"/>
        <v>109.32062966031484</v>
      </c>
      <c r="AK9" s="67"/>
      <c r="AL9" s="58" t="s">
        <v>157</v>
      </c>
      <c r="AM9" s="227" t="s">
        <v>158</v>
      </c>
      <c r="AN9" s="297">
        <v>2333</v>
      </c>
      <c r="AO9" s="298">
        <f t="shared" si="9"/>
        <v>86.8577810871184</v>
      </c>
      <c r="AP9" s="299">
        <v>2299</v>
      </c>
      <c r="AQ9" s="311">
        <f t="shared" si="1"/>
        <v>94.33729995896594</v>
      </c>
      <c r="AR9" s="67"/>
    </row>
    <row r="10" spans="1:44" ht="16.5" customHeight="1">
      <c r="A10" s="52" t="s">
        <v>82</v>
      </c>
      <c r="B10" s="20" t="s">
        <v>3</v>
      </c>
      <c r="C10" s="78">
        <v>1690059</v>
      </c>
      <c r="D10" s="138">
        <v>78.4</v>
      </c>
      <c r="E10" s="27">
        <v>84545591</v>
      </c>
      <c r="F10" s="138">
        <v>89.4</v>
      </c>
      <c r="G10" s="83">
        <v>1353930</v>
      </c>
      <c r="H10" s="12">
        <f t="shared" si="2"/>
        <v>80.11140439475781</v>
      </c>
      <c r="I10" s="27">
        <v>64654718</v>
      </c>
      <c r="J10" s="41">
        <f t="shared" si="3"/>
        <v>76.47319893949289</v>
      </c>
      <c r="K10" s="78">
        <v>2954464</v>
      </c>
      <c r="L10" s="109">
        <f t="shared" si="4"/>
        <v>218.21394015938785</v>
      </c>
      <c r="M10" s="27">
        <v>64876110</v>
      </c>
      <c r="N10" s="90">
        <f t="shared" si="5"/>
        <v>100.34242203330004</v>
      </c>
      <c r="O10" s="100">
        <v>1673445</v>
      </c>
      <c r="P10" s="12">
        <f t="shared" si="6"/>
        <v>56.6412384784516</v>
      </c>
      <c r="Q10" s="11">
        <v>55373706</v>
      </c>
      <c r="R10" s="41">
        <f t="shared" si="7"/>
        <v>85.35299974058248</v>
      </c>
      <c r="S10" s="100">
        <v>1672028</v>
      </c>
      <c r="T10" s="12">
        <v>99.9</v>
      </c>
      <c r="U10" s="11">
        <v>62817488</v>
      </c>
      <c r="V10" s="41">
        <v>113.4</v>
      </c>
      <c r="X10" s="58" t="s">
        <v>159</v>
      </c>
      <c r="Y10" s="227" t="s">
        <v>160</v>
      </c>
      <c r="Z10" s="176">
        <v>8673</v>
      </c>
      <c r="AA10" s="178">
        <v>105.3</v>
      </c>
      <c r="AB10" s="222">
        <v>28269</v>
      </c>
      <c r="AC10" s="177">
        <v>104.1</v>
      </c>
      <c r="AE10" s="58" t="s">
        <v>159</v>
      </c>
      <c r="AF10" s="227" t="s">
        <v>160</v>
      </c>
      <c r="AG10" s="297">
        <v>11674</v>
      </c>
      <c r="AH10" s="298">
        <f t="shared" si="8"/>
        <v>118.80724608182373</v>
      </c>
      <c r="AI10" s="299">
        <v>33640</v>
      </c>
      <c r="AJ10" s="311">
        <f t="shared" si="0"/>
        <v>109.10742086144265</v>
      </c>
      <c r="AK10" s="67"/>
      <c r="AL10" s="58" t="s">
        <v>159</v>
      </c>
      <c r="AM10" s="227" t="s">
        <v>160</v>
      </c>
      <c r="AN10" s="297">
        <v>12689</v>
      </c>
      <c r="AO10" s="298">
        <f t="shared" si="9"/>
        <v>94.22991237189959</v>
      </c>
      <c r="AP10" s="299">
        <v>40105</v>
      </c>
      <c r="AQ10" s="311">
        <f t="shared" si="1"/>
        <v>106.52624309392264</v>
      </c>
      <c r="AR10" s="67"/>
    </row>
    <row r="11" spans="1:44" ht="17.25" customHeight="1">
      <c r="A11" s="60" t="s">
        <v>83</v>
      </c>
      <c r="B11" s="21" t="s">
        <v>9</v>
      </c>
      <c r="C11" s="79">
        <v>1097014</v>
      </c>
      <c r="D11" s="18">
        <v>62.5</v>
      </c>
      <c r="E11" s="28">
        <v>23424127</v>
      </c>
      <c r="F11" s="107">
        <v>62</v>
      </c>
      <c r="G11" s="84">
        <v>1071295</v>
      </c>
      <c r="H11" s="16">
        <f t="shared" si="2"/>
        <v>97.65554496113997</v>
      </c>
      <c r="I11" s="28">
        <v>21919429</v>
      </c>
      <c r="J11" s="120">
        <f t="shared" si="3"/>
        <v>93.57628995095527</v>
      </c>
      <c r="K11" s="79">
        <v>3082296</v>
      </c>
      <c r="L11" s="107">
        <f t="shared" si="4"/>
        <v>287.7168286979777</v>
      </c>
      <c r="M11" s="28">
        <v>33338231</v>
      </c>
      <c r="N11" s="129">
        <f t="shared" si="5"/>
        <v>152.09443183944254</v>
      </c>
      <c r="O11" s="99">
        <v>2693647</v>
      </c>
      <c r="P11" s="16">
        <f t="shared" si="6"/>
        <v>87.39092546595136</v>
      </c>
      <c r="Q11" s="14">
        <v>41214618</v>
      </c>
      <c r="R11" s="120">
        <f t="shared" si="7"/>
        <v>123.62568967741569</v>
      </c>
      <c r="S11" s="99">
        <v>2863757</v>
      </c>
      <c r="T11" s="16">
        <v>106.3</v>
      </c>
      <c r="U11" s="14">
        <v>47860357</v>
      </c>
      <c r="V11" s="120">
        <v>116.1</v>
      </c>
      <c r="X11" s="58" t="s">
        <v>161</v>
      </c>
      <c r="Y11" s="227" t="s">
        <v>162</v>
      </c>
      <c r="Z11" s="196">
        <v>139049</v>
      </c>
      <c r="AA11" s="178">
        <v>89.2</v>
      </c>
      <c r="AB11" s="222">
        <v>124406</v>
      </c>
      <c r="AC11" s="177">
        <v>89.8</v>
      </c>
      <c r="AE11" s="58" t="s">
        <v>161</v>
      </c>
      <c r="AF11" s="227" t="s">
        <v>162</v>
      </c>
      <c r="AG11" s="297">
        <v>133043</v>
      </c>
      <c r="AH11" s="298">
        <f t="shared" si="8"/>
        <v>95.99685405257196</v>
      </c>
      <c r="AI11" s="299">
        <v>122494</v>
      </c>
      <c r="AJ11" s="311">
        <f t="shared" si="0"/>
        <v>99.04908223498019</v>
      </c>
      <c r="AK11" s="67"/>
      <c r="AL11" s="58" t="s">
        <v>161</v>
      </c>
      <c r="AM11" s="227" t="s">
        <v>162</v>
      </c>
      <c r="AN11" s="297">
        <v>147005</v>
      </c>
      <c r="AO11" s="298">
        <f t="shared" si="9"/>
        <v>107.9054574815576</v>
      </c>
      <c r="AP11" s="299">
        <v>144757</v>
      </c>
      <c r="AQ11" s="311">
        <f t="shared" si="1"/>
        <v>112.28174957144962</v>
      </c>
      <c r="AR11" s="67"/>
    </row>
    <row r="12" spans="1:44" ht="15.75" customHeight="1">
      <c r="A12" s="61" t="s">
        <v>84</v>
      </c>
      <c r="B12" s="21"/>
      <c r="C12" s="80">
        <v>2787073</v>
      </c>
      <c r="D12" s="139">
        <v>71.3</v>
      </c>
      <c r="E12" s="15">
        <v>107969718</v>
      </c>
      <c r="F12" s="139">
        <v>81.6</v>
      </c>
      <c r="G12" s="85">
        <f>SUM(G10:G11)</f>
        <v>2425225</v>
      </c>
      <c r="H12" s="156">
        <f t="shared" si="2"/>
        <v>87.01691703087792</v>
      </c>
      <c r="I12" s="15">
        <f>SUM(I10:I11)</f>
        <v>86574147</v>
      </c>
      <c r="J12" s="140">
        <f t="shared" si="3"/>
        <v>80.1837298491416</v>
      </c>
      <c r="K12" s="80">
        <f>SUM(K10:K11)</f>
        <v>6036760</v>
      </c>
      <c r="L12" s="113">
        <f t="shared" si="4"/>
        <v>248.91546145203023</v>
      </c>
      <c r="M12" s="15">
        <f>SUM(M10:M11)</f>
        <v>98214341</v>
      </c>
      <c r="N12" s="141">
        <f t="shared" si="5"/>
        <v>113.44534644967395</v>
      </c>
      <c r="O12" s="85">
        <f>SUM(O10:O11)</f>
        <v>4367092</v>
      </c>
      <c r="P12" s="156">
        <f t="shared" si="6"/>
        <v>72.34165346974206</v>
      </c>
      <c r="Q12" s="15">
        <f>SUM(Q10:Q11)</f>
        <v>96588324</v>
      </c>
      <c r="R12" s="140">
        <f t="shared" si="7"/>
        <v>98.3444199864865</v>
      </c>
      <c r="S12" s="85">
        <v>4535785</v>
      </c>
      <c r="T12" s="156">
        <v>103.9</v>
      </c>
      <c r="U12" s="15">
        <v>110677845</v>
      </c>
      <c r="V12" s="124">
        <v>114.6</v>
      </c>
      <c r="X12" s="58" t="s">
        <v>163</v>
      </c>
      <c r="Y12" s="227">
        <v>6202</v>
      </c>
      <c r="Z12" s="176">
        <v>59389</v>
      </c>
      <c r="AA12" s="221">
        <v>106.3</v>
      </c>
      <c r="AB12" s="222">
        <v>114447</v>
      </c>
      <c r="AC12" s="177">
        <v>102.1</v>
      </c>
      <c r="AE12" s="58" t="s">
        <v>163</v>
      </c>
      <c r="AF12" s="227">
        <v>6202</v>
      </c>
      <c r="AG12" s="297">
        <v>66994</v>
      </c>
      <c r="AH12" s="298">
        <f t="shared" si="8"/>
        <v>99.92542211085258</v>
      </c>
      <c r="AI12" s="299">
        <v>118542</v>
      </c>
      <c r="AJ12" s="311">
        <f t="shared" si="0"/>
        <v>95.14949632780832</v>
      </c>
      <c r="AK12" s="67"/>
      <c r="AL12" s="58" t="s">
        <v>163</v>
      </c>
      <c r="AM12" s="227">
        <v>6202</v>
      </c>
      <c r="AN12" s="297">
        <v>70097</v>
      </c>
      <c r="AO12" s="298">
        <f t="shared" si="9"/>
        <v>115.71744585314316</v>
      </c>
      <c r="AP12" s="299">
        <v>148444</v>
      </c>
      <c r="AQ12" s="311">
        <f t="shared" si="1"/>
        <v>133.96022091470238</v>
      </c>
      <c r="AR12" s="67"/>
    </row>
    <row r="13" spans="1:44" ht="16.5" customHeight="1">
      <c r="A13" s="62" t="s">
        <v>36</v>
      </c>
      <c r="B13" s="68"/>
      <c r="C13" s="81">
        <v>7341400</v>
      </c>
      <c r="D13" s="92">
        <v>72.7</v>
      </c>
      <c r="E13" s="29">
        <v>234896936</v>
      </c>
      <c r="F13" s="92">
        <v>79.5</v>
      </c>
      <c r="G13" s="89">
        <f>G9+G12</f>
        <v>6151342</v>
      </c>
      <c r="H13" s="16">
        <f t="shared" si="2"/>
        <v>83.78976761925519</v>
      </c>
      <c r="I13" s="29">
        <f>I9+I12</f>
        <v>187791394</v>
      </c>
      <c r="J13" s="120">
        <f t="shared" si="3"/>
        <v>79.94629355233481</v>
      </c>
      <c r="K13" s="81">
        <f>K9+K12</f>
        <v>13823451</v>
      </c>
      <c r="L13" s="107">
        <f t="shared" si="4"/>
        <v>224.72252396306368</v>
      </c>
      <c r="M13" s="29">
        <f>M9+M12</f>
        <v>196783969</v>
      </c>
      <c r="N13" s="129">
        <f t="shared" si="5"/>
        <v>104.78859803341147</v>
      </c>
      <c r="O13" s="89">
        <f>O9+O12</f>
        <v>9679443</v>
      </c>
      <c r="P13" s="16">
        <f t="shared" si="6"/>
        <v>70.02189974124407</v>
      </c>
      <c r="Q13" s="29">
        <f>Q9+Q12</f>
        <v>200762274</v>
      </c>
      <c r="R13" s="120">
        <f t="shared" si="7"/>
        <v>102.02166112423518</v>
      </c>
      <c r="S13" s="89">
        <v>9710417</v>
      </c>
      <c r="T13" s="155">
        <v>100.3</v>
      </c>
      <c r="U13" s="29">
        <v>221079734</v>
      </c>
      <c r="V13" s="123">
        <v>110.1</v>
      </c>
      <c r="X13" s="58" t="s">
        <v>164</v>
      </c>
      <c r="Y13" s="227" t="s">
        <v>165</v>
      </c>
      <c r="Z13" s="176">
        <v>5330</v>
      </c>
      <c r="AA13" s="178">
        <v>85.3</v>
      </c>
      <c r="AB13" s="222">
        <v>16126</v>
      </c>
      <c r="AC13" s="177">
        <v>84.5</v>
      </c>
      <c r="AE13" s="58" t="s">
        <v>164</v>
      </c>
      <c r="AF13" s="227" t="s">
        <v>165</v>
      </c>
      <c r="AG13" s="297">
        <v>4802</v>
      </c>
      <c r="AH13" s="298">
        <f t="shared" si="8"/>
        <v>94.19380149078069</v>
      </c>
      <c r="AI13" s="299">
        <v>12819</v>
      </c>
      <c r="AJ13" s="311">
        <f t="shared" si="0"/>
        <v>90.69619357577473</v>
      </c>
      <c r="AK13" s="67"/>
      <c r="AL13" s="58" t="s">
        <v>164</v>
      </c>
      <c r="AM13" s="227" t="s">
        <v>165</v>
      </c>
      <c r="AN13" s="297">
        <v>4346</v>
      </c>
      <c r="AO13" s="298">
        <f t="shared" si="9"/>
        <v>94.35518888406426</v>
      </c>
      <c r="AP13" s="299">
        <v>10986</v>
      </c>
      <c r="AQ13" s="311">
        <f t="shared" si="1"/>
        <v>92.05630970336853</v>
      </c>
      <c r="AR13" s="67"/>
    </row>
    <row r="14" spans="1:44" ht="15" customHeight="1">
      <c r="A14" s="52" t="s">
        <v>85</v>
      </c>
      <c r="B14" s="20" t="s">
        <v>3</v>
      </c>
      <c r="C14" s="78">
        <v>404428</v>
      </c>
      <c r="D14" s="138">
        <v>142.4</v>
      </c>
      <c r="E14" s="27">
        <v>46343994</v>
      </c>
      <c r="F14" s="109">
        <v>133.8</v>
      </c>
      <c r="G14" s="83">
        <v>399997</v>
      </c>
      <c r="H14" s="12">
        <f t="shared" si="2"/>
        <v>98.90437852967648</v>
      </c>
      <c r="I14" s="27">
        <v>46814689</v>
      </c>
      <c r="J14" s="41">
        <f t="shared" si="3"/>
        <v>101.01565480092198</v>
      </c>
      <c r="K14" s="78">
        <v>1064168</v>
      </c>
      <c r="L14" s="109">
        <f t="shared" si="4"/>
        <v>266.04399532996496</v>
      </c>
      <c r="M14" s="27">
        <v>45779375</v>
      </c>
      <c r="N14" s="90">
        <f t="shared" si="5"/>
        <v>97.78848472110965</v>
      </c>
      <c r="O14" s="100">
        <v>636363</v>
      </c>
      <c r="P14" s="12">
        <f t="shared" si="6"/>
        <v>59.79911066673683</v>
      </c>
      <c r="Q14" s="11">
        <v>54565169</v>
      </c>
      <c r="R14" s="41">
        <f t="shared" si="7"/>
        <v>119.19159883681243</v>
      </c>
      <c r="S14" s="100">
        <v>848164</v>
      </c>
      <c r="T14" s="12">
        <v>133.3</v>
      </c>
      <c r="U14" s="11">
        <v>70341572</v>
      </c>
      <c r="V14" s="41">
        <v>128.9</v>
      </c>
      <c r="X14" s="58" t="s">
        <v>166</v>
      </c>
      <c r="Y14" s="227" t="s">
        <v>167</v>
      </c>
      <c r="Z14" s="176">
        <v>4577</v>
      </c>
      <c r="AA14" s="178">
        <v>77</v>
      </c>
      <c r="AB14" s="222">
        <v>5590</v>
      </c>
      <c r="AC14" s="177">
        <v>83.1</v>
      </c>
      <c r="AE14" s="58" t="s">
        <v>166</v>
      </c>
      <c r="AF14" s="227" t="s">
        <v>167</v>
      </c>
      <c r="AG14" s="297">
        <v>3492</v>
      </c>
      <c r="AH14" s="298">
        <f t="shared" si="8"/>
        <v>78.12080536912752</v>
      </c>
      <c r="AI14" s="299">
        <v>3915</v>
      </c>
      <c r="AJ14" s="311">
        <f t="shared" si="0"/>
        <v>83.90484354907845</v>
      </c>
      <c r="AK14" s="67"/>
      <c r="AL14" s="58" t="s">
        <v>166</v>
      </c>
      <c r="AM14" s="227" t="s">
        <v>167</v>
      </c>
      <c r="AN14" s="297">
        <v>2783</v>
      </c>
      <c r="AO14" s="298">
        <f t="shared" si="9"/>
        <v>89.6873992910087</v>
      </c>
      <c r="AP14" s="299">
        <v>2596</v>
      </c>
      <c r="AQ14" s="311">
        <f t="shared" si="1"/>
        <v>85.93181065872227</v>
      </c>
      <c r="AR14" s="67"/>
    </row>
    <row r="15" spans="1:44" ht="15.75" customHeight="1">
      <c r="A15" s="60" t="s">
        <v>86</v>
      </c>
      <c r="B15" s="21" t="s">
        <v>4</v>
      </c>
      <c r="C15" s="79">
        <v>151109</v>
      </c>
      <c r="D15" s="18">
        <v>70.1</v>
      </c>
      <c r="E15" s="28">
        <v>2797370</v>
      </c>
      <c r="F15" s="107">
        <v>91</v>
      </c>
      <c r="G15" s="84">
        <v>165664</v>
      </c>
      <c r="H15" s="16">
        <f t="shared" si="2"/>
        <v>109.63211986049805</v>
      </c>
      <c r="I15" s="28">
        <v>2859407</v>
      </c>
      <c r="J15" s="120">
        <f t="shared" si="3"/>
        <v>102.21769018756903</v>
      </c>
      <c r="K15" s="79">
        <v>325187</v>
      </c>
      <c r="L15" s="107">
        <f t="shared" si="4"/>
        <v>196.29309928530037</v>
      </c>
      <c r="M15" s="28">
        <v>2940220</v>
      </c>
      <c r="N15" s="129">
        <f t="shared" si="5"/>
        <v>102.8262153656335</v>
      </c>
      <c r="O15" s="99">
        <v>258676</v>
      </c>
      <c r="P15" s="16">
        <f t="shared" si="6"/>
        <v>79.54684535359655</v>
      </c>
      <c r="Q15" s="14">
        <v>3194076</v>
      </c>
      <c r="R15" s="120">
        <f t="shared" si="7"/>
        <v>108.63391174810049</v>
      </c>
      <c r="S15" s="99">
        <v>240505</v>
      </c>
      <c r="T15" s="16">
        <v>93</v>
      </c>
      <c r="U15" s="14">
        <v>2992855</v>
      </c>
      <c r="V15" s="120">
        <v>93.7</v>
      </c>
      <c r="X15" s="58" t="s">
        <v>168</v>
      </c>
      <c r="Y15" s="227" t="s">
        <v>169</v>
      </c>
      <c r="Z15" s="176">
        <v>27210</v>
      </c>
      <c r="AA15" s="178">
        <v>106.5</v>
      </c>
      <c r="AB15" s="222">
        <v>64928</v>
      </c>
      <c r="AC15" s="177">
        <v>113.1</v>
      </c>
      <c r="AE15" s="58" t="s">
        <v>168</v>
      </c>
      <c r="AF15" s="227" t="s">
        <v>169</v>
      </c>
      <c r="AG15" s="297">
        <v>34648</v>
      </c>
      <c r="AH15" s="298">
        <f t="shared" si="8"/>
        <v>121.27406370318516</v>
      </c>
      <c r="AI15" s="299">
        <v>74585</v>
      </c>
      <c r="AJ15" s="311">
        <f t="shared" si="0"/>
        <v>114.75145006692617</v>
      </c>
      <c r="AK15" s="67"/>
      <c r="AL15" s="58" t="s">
        <v>168</v>
      </c>
      <c r="AM15" s="227" t="s">
        <v>169</v>
      </c>
      <c r="AN15" s="297">
        <v>39639</v>
      </c>
      <c r="AO15" s="298">
        <f t="shared" si="9"/>
        <v>100.26305804982927</v>
      </c>
      <c r="AP15" s="299">
        <v>84969</v>
      </c>
      <c r="AQ15" s="311">
        <f t="shared" si="1"/>
        <v>101.8984002110666</v>
      </c>
      <c r="AR15" s="67"/>
    </row>
    <row r="16" spans="1:44" ht="15.75" customHeight="1">
      <c r="A16" s="60" t="s">
        <v>87</v>
      </c>
      <c r="B16" s="21" t="s">
        <v>5</v>
      </c>
      <c r="C16" s="79">
        <v>742345</v>
      </c>
      <c r="D16" s="107">
        <v>94</v>
      </c>
      <c r="E16" s="28">
        <v>33973851</v>
      </c>
      <c r="F16" s="18">
        <v>96.8</v>
      </c>
      <c r="G16" s="84">
        <v>555199</v>
      </c>
      <c r="H16" s="16">
        <f t="shared" si="2"/>
        <v>74.789888798335</v>
      </c>
      <c r="I16" s="28">
        <v>26488878</v>
      </c>
      <c r="J16" s="120">
        <f t="shared" si="3"/>
        <v>77.96842930758719</v>
      </c>
      <c r="K16" s="79">
        <v>835888</v>
      </c>
      <c r="L16" s="107">
        <f t="shared" si="4"/>
        <v>150.55646714061083</v>
      </c>
      <c r="M16" s="28">
        <v>21615668</v>
      </c>
      <c r="N16" s="129">
        <f t="shared" si="5"/>
        <v>81.60280703471095</v>
      </c>
      <c r="O16" s="99">
        <v>737176</v>
      </c>
      <c r="P16" s="16">
        <f t="shared" si="6"/>
        <v>88.19076239879027</v>
      </c>
      <c r="Q16" s="14">
        <v>26252504</v>
      </c>
      <c r="R16" s="120">
        <f t="shared" si="7"/>
        <v>121.45127321533622</v>
      </c>
      <c r="S16" s="99">
        <v>686521</v>
      </c>
      <c r="T16" s="16">
        <v>93.1</v>
      </c>
      <c r="U16" s="14">
        <v>27163572</v>
      </c>
      <c r="V16" s="120">
        <v>103.5</v>
      </c>
      <c r="X16" s="214" t="s">
        <v>170</v>
      </c>
      <c r="Y16" s="227" t="s">
        <v>171</v>
      </c>
      <c r="Z16" s="196">
        <v>26023</v>
      </c>
      <c r="AA16" s="178">
        <v>86.7</v>
      </c>
      <c r="AB16" s="222">
        <v>30854</v>
      </c>
      <c r="AC16" s="177">
        <v>89.8</v>
      </c>
      <c r="AE16" s="214" t="s">
        <v>170</v>
      </c>
      <c r="AF16" s="227" t="s">
        <v>171</v>
      </c>
      <c r="AG16" s="297">
        <v>21196</v>
      </c>
      <c r="AH16" s="298">
        <f t="shared" si="8"/>
        <v>87.58677685950414</v>
      </c>
      <c r="AI16" s="299">
        <v>28511</v>
      </c>
      <c r="AJ16" s="311">
        <f t="shared" si="0"/>
        <v>94.87222148276321</v>
      </c>
      <c r="AK16" s="67"/>
      <c r="AL16" s="214" t="s">
        <v>170</v>
      </c>
      <c r="AM16" s="227" t="s">
        <v>171</v>
      </c>
      <c r="AN16" s="297">
        <v>35180</v>
      </c>
      <c r="AO16" s="298">
        <f t="shared" si="9"/>
        <v>154.90291048390648</v>
      </c>
      <c r="AP16" s="299">
        <v>46758</v>
      </c>
      <c r="AQ16" s="311">
        <f t="shared" si="1"/>
        <v>153.38538249573548</v>
      </c>
      <c r="AR16" s="67"/>
    </row>
    <row r="17" spans="1:44" ht="17.25" customHeight="1">
      <c r="A17" s="60" t="s">
        <v>88</v>
      </c>
      <c r="B17" s="21" t="s">
        <v>6</v>
      </c>
      <c r="C17" s="79">
        <v>9677264</v>
      </c>
      <c r="D17" s="18">
        <v>94.5</v>
      </c>
      <c r="E17" s="28">
        <v>132014827</v>
      </c>
      <c r="F17" s="107">
        <v>104.4</v>
      </c>
      <c r="G17" s="84">
        <v>8765706</v>
      </c>
      <c r="H17" s="16">
        <f t="shared" si="2"/>
        <v>90.58041611761341</v>
      </c>
      <c r="I17" s="28">
        <v>116794664</v>
      </c>
      <c r="J17" s="120">
        <f t="shared" si="3"/>
        <v>88.47086850327804</v>
      </c>
      <c r="K17" s="79">
        <v>15076668</v>
      </c>
      <c r="L17" s="107">
        <f t="shared" si="4"/>
        <v>171.99604914880786</v>
      </c>
      <c r="M17" s="28">
        <v>116855845</v>
      </c>
      <c r="N17" s="129">
        <f t="shared" si="5"/>
        <v>100.0523833862821</v>
      </c>
      <c r="O17" s="99">
        <v>12522419</v>
      </c>
      <c r="P17" s="16">
        <f t="shared" si="6"/>
        <v>83.05826592453982</v>
      </c>
      <c r="Q17" s="14">
        <v>129831683</v>
      </c>
      <c r="R17" s="120">
        <f t="shared" si="7"/>
        <v>111.10414117496647</v>
      </c>
      <c r="S17" s="99">
        <v>12984103</v>
      </c>
      <c r="T17" s="16">
        <v>103.7</v>
      </c>
      <c r="U17" s="14">
        <v>138463844</v>
      </c>
      <c r="V17" s="120">
        <v>106.6</v>
      </c>
      <c r="X17" s="58" t="s">
        <v>172</v>
      </c>
      <c r="Y17" s="227" t="s">
        <v>173</v>
      </c>
      <c r="Z17" s="176">
        <v>60352</v>
      </c>
      <c r="AA17" s="178">
        <v>85</v>
      </c>
      <c r="AB17" s="222">
        <v>64432</v>
      </c>
      <c r="AC17" s="177">
        <v>92.2</v>
      </c>
      <c r="AE17" s="58" t="s">
        <v>172</v>
      </c>
      <c r="AF17" s="227" t="s">
        <v>173</v>
      </c>
      <c r="AG17" s="297">
        <v>56544</v>
      </c>
      <c r="AH17" s="298">
        <f t="shared" si="8"/>
        <v>103.38812601707777</v>
      </c>
      <c r="AI17" s="299">
        <v>60385</v>
      </c>
      <c r="AJ17" s="311">
        <f t="shared" si="0"/>
        <v>100.95631384481634</v>
      </c>
      <c r="AK17" s="67"/>
      <c r="AL17" s="58" t="s">
        <v>172</v>
      </c>
      <c r="AM17" s="227" t="s">
        <v>173</v>
      </c>
      <c r="AN17" s="297">
        <v>58435</v>
      </c>
      <c r="AO17" s="298">
        <f t="shared" si="9"/>
        <v>101.45141408705013</v>
      </c>
      <c r="AP17" s="299">
        <v>68952</v>
      </c>
      <c r="AQ17" s="311">
        <f t="shared" si="1"/>
        <v>105.57971458320574</v>
      </c>
      <c r="AR17" s="67"/>
    </row>
    <row r="18" spans="1:44" ht="16.5" customHeight="1">
      <c r="A18" s="56" t="s">
        <v>89</v>
      </c>
      <c r="B18" s="22"/>
      <c r="C18" s="80">
        <v>10975147</v>
      </c>
      <c r="D18" s="139">
        <v>95.2</v>
      </c>
      <c r="E18" s="15">
        <v>215130042</v>
      </c>
      <c r="F18" s="110">
        <v>108</v>
      </c>
      <c r="G18" s="85">
        <f>SUM(G14:G17)</f>
        <v>9886566</v>
      </c>
      <c r="H18" s="156">
        <f t="shared" si="2"/>
        <v>90.08139936531147</v>
      </c>
      <c r="I18" s="15">
        <f>SUM(I14:I17)</f>
        <v>192957638</v>
      </c>
      <c r="J18" s="140">
        <f t="shared" si="3"/>
        <v>89.69348781143268</v>
      </c>
      <c r="K18" s="80">
        <f>SUM(K14:K17)</f>
        <v>17301911</v>
      </c>
      <c r="L18" s="113">
        <f t="shared" si="4"/>
        <v>175.00425324627378</v>
      </c>
      <c r="M18" s="15">
        <f>SUM(M14:M17)</f>
        <v>187191108</v>
      </c>
      <c r="N18" s="141">
        <f t="shared" si="5"/>
        <v>97.01150467026342</v>
      </c>
      <c r="O18" s="85">
        <f>SUM(O14:O17)</f>
        <v>14154634</v>
      </c>
      <c r="P18" s="156">
        <f t="shared" si="6"/>
        <v>81.80965674832103</v>
      </c>
      <c r="Q18" s="15">
        <f>SUM(Q14:Q17)</f>
        <v>213843432</v>
      </c>
      <c r="R18" s="140">
        <f t="shared" si="7"/>
        <v>114.23802887047391</v>
      </c>
      <c r="S18" s="85">
        <v>14759293</v>
      </c>
      <c r="T18" s="19">
        <v>104.3</v>
      </c>
      <c r="U18" s="15">
        <v>238960843</v>
      </c>
      <c r="V18" s="124">
        <v>111.7</v>
      </c>
      <c r="X18" s="58" t="s">
        <v>174</v>
      </c>
      <c r="Y18" s="227" t="s">
        <v>175</v>
      </c>
      <c r="Z18" s="176">
        <v>166468</v>
      </c>
      <c r="AA18" s="178">
        <v>101</v>
      </c>
      <c r="AB18" s="222">
        <v>141450</v>
      </c>
      <c r="AC18" s="177">
        <v>102.5</v>
      </c>
      <c r="AE18" s="58" t="s">
        <v>174</v>
      </c>
      <c r="AF18" s="227" t="s">
        <v>175</v>
      </c>
      <c r="AG18" s="297">
        <v>202844</v>
      </c>
      <c r="AH18" s="298">
        <f t="shared" si="8"/>
        <v>102.24919599560445</v>
      </c>
      <c r="AI18" s="299">
        <v>173079</v>
      </c>
      <c r="AJ18" s="311">
        <f t="shared" si="0"/>
        <v>105.97214143578755</v>
      </c>
      <c r="AK18" s="67"/>
      <c r="AL18" s="58" t="s">
        <v>174</v>
      </c>
      <c r="AM18" s="227" t="s">
        <v>175</v>
      </c>
      <c r="AN18" s="297">
        <v>210189</v>
      </c>
      <c r="AO18" s="298">
        <f t="shared" si="9"/>
        <v>104.24852323395643</v>
      </c>
      <c r="AP18" s="299">
        <v>193212</v>
      </c>
      <c r="AQ18" s="311">
        <f t="shared" si="1"/>
        <v>107.92640010724939</v>
      </c>
      <c r="AR18" s="67"/>
    </row>
    <row r="19" spans="1:44" ht="17.25" customHeight="1">
      <c r="A19" s="52" t="s">
        <v>90</v>
      </c>
      <c r="B19" s="20" t="s">
        <v>3</v>
      </c>
      <c r="C19" s="79">
        <v>509553</v>
      </c>
      <c r="D19" s="18">
        <v>79.3</v>
      </c>
      <c r="E19" s="28">
        <v>27046062</v>
      </c>
      <c r="F19" s="18">
        <v>85.6</v>
      </c>
      <c r="G19" s="84">
        <v>429045</v>
      </c>
      <c r="H19" s="16">
        <f t="shared" si="2"/>
        <v>84.20026964810334</v>
      </c>
      <c r="I19" s="28">
        <v>22937658</v>
      </c>
      <c r="J19" s="120">
        <f t="shared" si="3"/>
        <v>84.80960370496821</v>
      </c>
      <c r="K19" s="79">
        <v>828870</v>
      </c>
      <c r="L19" s="107">
        <f t="shared" si="4"/>
        <v>193.18952557424046</v>
      </c>
      <c r="M19" s="28">
        <v>20875418</v>
      </c>
      <c r="N19" s="129">
        <f t="shared" si="5"/>
        <v>91.0093698319157</v>
      </c>
      <c r="O19" s="99">
        <v>536588</v>
      </c>
      <c r="P19" s="16">
        <f t="shared" si="6"/>
        <v>64.73729294099195</v>
      </c>
      <c r="Q19" s="14">
        <v>18985074</v>
      </c>
      <c r="R19" s="120">
        <f t="shared" si="7"/>
        <v>90.94464120431026</v>
      </c>
      <c r="S19" s="99">
        <v>655858</v>
      </c>
      <c r="T19" s="16">
        <v>122.2</v>
      </c>
      <c r="U19" s="14">
        <v>19088164</v>
      </c>
      <c r="V19" s="120">
        <v>100.5</v>
      </c>
      <c r="X19" s="58" t="s">
        <v>178</v>
      </c>
      <c r="Y19" s="227" t="s">
        <v>176</v>
      </c>
      <c r="Z19" s="176">
        <v>99435</v>
      </c>
      <c r="AA19" s="178">
        <v>92.1</v>
      </c>
      <c r="AB19" s="222">
        <v>82413</v>
      </c>
      <c r="AC19" s="177">
        <v>96.1</v>
      </c>
      <c r="AE19" s="58" t="s">
        <v>178</v>
      </c>
      <c r="AF19" s="227" t="s">
        <v>176</v>
      </c>
      <c r="AG19" s="297">
        <v>99162</v>
      </c>
      <c r="AH19" s="298">
        <f t="shared" si="8"/>
        <v>99.77863194542272</v>
      </c>
      <c r="AI19" s="299">
        <v>74568</v>
      </c>
      <c r="AJ19" s="311">
        <f t="shared" si="0"/>
        <v>95.17780103642815</v>
      </c>
      <c r="AK19" s="312"/>
      <c r="AL19" s="58" t="s">
        <v>178</v>
      </c>
      <c r="AM19" s="227" t="s">
        <v>176</v>
      </c>
      <c r="AN19" s="297">
        <v>98788</v>
      </c>
      <c r="AO19" s="298">
        <f t="shared" si="9"/>
        <v>98.87303080649359</v>
      </c>
      <c r="AP19" s="299">
        <v>81692</v>
      </c>
      <c r="AQ19" s="311">
        <f t="shared" si="1"/>
        <v>107.52767430534531</v>
      </c>
      <c r="AR19" s="67"/>
    </row>
    <row r="20" spans="1:44" ht="18.75" customHeight="1">
      <c r="A20" s="60" t="s">
        <v>91</v>
      </c>
      <c r="B20" s="21" t="s">
        <v>4</v>
      </c>
      <c r="C20" s="79">
        <v>392154</v>
      </c>
      <c r="D20" s="107">
        <v>51.8</v>
      </c>
      <c r="E20" s="28">
        <v>8609342</v>
      </c>
      <c r="F20" s="107">
        <v>64.5</v>
      </c>
      <c r="G20" s="84">
        <v>308460</v>
      </c>
      <c r="H20" s="16">
        <f t="shared" si="2"/>
        <v>78.65787420248168</v>
      </c>
      <c r="I20" s="28">
        <v>6321311</v>
      </c>
      <c r="J20" s="120">
        <f t="shared" si="3"/>
        <v>73.42385747946824</v>
      </c>
      <c r="K20" s="79">
        <v>616512</v>
      </c>
      <c r="L20" s="107">
        <f t="shared" si="4"/>
        <v>199.867730013616</v>
      </c>
      <c r="M20" s="28">
        <v>6735916</v>
      </c>
      <c r="N20" s="129">
        <f t="shared" si="5"/>
        <v>106.55884515095049</v>
      </c>
      <c r="O20" s="99">
        <v>575513</v>
      </c>
      <c r="P20" s="16">
        <f t="shared" si="6"/>
        <v>93.34984558289214</v>
      </c>
      <c r="Q20" s="14">
        <v>7904252</v>
      </c>
      <c r="R20" s="120">
        <f t="shared" si="7"/>
        <v>117.34487187785597</v>
      </c>
      <c r="S20" s="99">
        <v>493708</v>
      </c>
      <c r="T20" s="16">
        <v>85.8</v>
      </c>
      <c r="U20" s="14">
        <v>6724913</v>
      </c>
      <c r="V20" s="120">
        <v>85.1</v>
      </c>
      <c r="X20" s="58" t="s">
        <v>179</v>
      </c>
      <c r="Y20" s="227">
        <v>6207</v>
      </c>
      <c r="Z20" s="176">
        <v>253179</v>
      </c>
      <c r="AA20" s="178">
        <v>97.1</v>
      </c>
      <c r="AB20" s="222">
        <v>108109</v>
      </c>
      <c r="AC20" s="177">
        <v>91.2</v>
      </c>
      <c r="AE20" s="58" t="s">
        <v>179</v>
      </c>
      <c r="AF20" s="227">
        <v>6207</v>
      </c>
      <c r="AG20" s="297">
        <v>256298</v>
      </c>
      <c r="AH20" s="298">
        <f t="shared" si="8"/>
        <v>101.32878938233631</v>
      </c>
      <c r="AI20" s="299">
        <v>108769</v>
      </c>
      <c r="AJ20" s="311">
        <f t="shared" si="0"/>
        <v>103.79711804561505</v>
      </c>
      <c r="AK20" s="67"/>
      <c r="AL20" s="58" t="s">
        <v>179</v>
      </c>
      <c r="AM20" s="227">
        <v>6207</v>
      </c>
      <c r="AN20" s="297">
        <v>247904</v>
      </c>
      <c r="AO20" s="298">
        <f t="shared" si="9"/>
        <v>98.86855360710854</v>
      </c>
      <c r="AP20" s="299">
        <v>120945</v>
      </c>
      <c r="AQ20" s="311">
        <f t="shared" si="1"/>
        <v>109.87009447674419</v>
      </c>
      <c r="AR20" s="67"/>
    </row>
    <row r="21" spans="1:44" ht="16.5" customHeight="1">
      <c r="A21" s="60" t="s">
        <v>92</v>
      </c>
      <c r="B21" s="21" t="s">
        <v>5</v>
      </c>
      <c r="C21" s="79">
        <v>996673</v>
      </c>
      <c r="D21" s="18">
        <v>84</v>
      </c>
      <c r="E21" s="28">
        <v>45592106</v>
      </c>
      <c r="F21" s="18">
        <v>91.5</v>
      </c>
      <c r="G21" s="84">
        <v>857775</v>
      </c>
      <c r="H21" s="16">
        <f t="shared" si="2"/>
        <v>86.06383437697218</v>
      </c>
      <c r="I21" s="28">
        <v>38313353</v>
      </c>
      <c r="J21" s="120">
        <f t="shared" si="3"/>
        <v>84.03505861299762</v>
      </c>
      <c r="K21" s="79">
        <v>1442454</v>
      </c>
      <c r="L21" s="107">
        <f t="shared" si="4"/>
        <v>168.1622803182653</v>
      </c>
      <c r="M21" s="28">
        <v>31189050</v>
      </c>
      <c r="N21" s="129">
        <f t="shared" si="5"/>
        <v>81.40516962845825</v>
      </c>
      <c r="O21" s="99">
        <v>1829039</v>
      </c>
      <c r="P21" s="16">
        <f t="shared" si="6"/>
        <v>126.8005080231328</v>
      </c>
      <c r="Q21" s="14">
        <v>43550217</v>
      </c>
      <c r="R21" s="120">
        <f t="shared" si="7"/>
        <v>139.63303467082198</v>
      </c>
      <c r="S21" s="99">
        <v>2130043</v>
      </c>
      <c r="T21" s="16">
        <v>116.5</v>
      </c>
      <c r="U21" s="14">
        <v>57423580</v>
      </c>
      <c r="V21" s="120">
        <v>131.9</v>
      </c>
      <c r="X21" s="58" t="s">
        <v>180</v>
      </c>
      <c r="Y21" s="227">
        <v>6208</v>
      </c>
      <c r="Z21" s="176">
        <v>27740</v>
      </c>
      <c r="AA21" s="178">
        <v>96.7</v>
      </c>
      <c r="AB21" s="222">
        <v>14288</v>
      </c>
      <c r="AC21" s="177">
        <v>89.4</v>
      </c>
      <c r="AE21" s="58" t="s">
        <v>180</v>
      </c>
      <c r="AF21" s="227">
        <v>6208</v>
      </c>
      <c r="AG21" s="297">
        <v>26131</v>
      </c>
      <c r="AH21" s="298">
        <f t="shared" si="8"/>
        <v>99.21783042867449</v>
      </c>
      <c r="AI21" s="299">
        <v>12488</v>
      </c>
      <c r="AJ21" s="311">
        <f t="shared" si="0"/>
        <v>96.81370648887511</v>
      </c>
      <c r="AK21" s="67"/>
      <c r="AL21" s="58" t="s">
        <v>180</v>
      </c>
      <c r="AM21" s="227">
        <v>6208</v>
      </c>
      <c r="AN21" s="297">
        <v>22004</v>
      </c>
      <c r="AO21" s="298">
        <f t="shared" si="9"/>
        <v>94.34868364634251</v>
      </c>
      <c r="AP21" s="299">
        <v>11794</v>
      </c>
      <c r="AQ21" s="311">
        <f t="shared" si="1"/>
        <v>99.90681914443033</v>
      </c>
      <c r="AR21" s="67"/>
    </row>
    <row r="22" spans="1:44" ht="15.75" customHeight="1">
      <c r="A22" s="63" t="s">
        <v>93</v>
      </c>
      <c r="B22" s="21" t="s">
        <v>6</v>
      </c>
      <c r="C22" s="79">
        <v>1989166</v>
      </c>
      <c r="D22" s="18">
        <v>83.3</v>
      </c>
      <c r="E22" s="28">
        <v>40187142</v>
      </c>
      <c r="F22" s="107">
        <v>97.1</v>
      </c>
      <c r="G22" s="84">
        <v>1979884</v>
      </c>
      <c r="H22" s="16">
        <f t="shared" si="2"/>
        <v>99.5333722776279</v>
      </c>
      <c r="I22" s="28">
        <v>37770135</v>
      </c>
      <c r="J22" s="120">
        <f t="shared" si="3"/>
        <v>93.98562107253112</v>
      </c>
      <c r="K22" s="79">
        <v>2846022</v>
      </c>
      <c r="L22" s="107">
        <f t="shared" si="4"/>
        <v>143.74690638441444</v>
      </c>
      <c r="M22" s="28">
        <v>32823677</v>
      </c>
      <c r="N22" s="129">
        <f t="shared" si="5"/>
        <v>86.90378522607875</v>
      </c>
      <c r="O22" s="99">
        <v>2615429</v>
      </c>
      <c r="P22" s="16">
        <f t="shared" si="6"/>
        <v>91.89770845060228</v>
      </c>
      <c r="Q22" s="14">
        <v>33501405</v>
      </c>
      <c r="R22" s="120">
        <f t="shared" si="7"/>
        <v>102.06475344002442</v>
      </c>
      <c r="S22" s="99">
        <v>2499971</v>
      </c>
      <c r="T22" s="16">
        <v>95.6</v>
      </c>
      <c r="U22" s="14">
        <v>34376217</v>
      </c>
      <c r="V22" s="120">
        <v>102.6</v>
      </c>
      <c r="X22" s="58" t="s">
        <v>181</v>
      </c>
      <c r="Y22" s="227">
        <v>6212</v>
      </c>
      <c r="Z22" s="176">
        <v>118330</v>
      </c>
      <c r="AA22" s="178">
        <v>99.4</v>
      </c>
      <c r="AB22" s="222">
        <v>56870</v>
      </c>
      <c r="AC22" s="177">
        <v>98.4</v>
      </c>
      <c r="AE22" s="58" t="s">
        <v>181</v>
      </c>
      <c r="AF22" s="227">
        <v>6212</v>
      </c>
      <c r="AG22" s="297">
        <v>129116</v>
      </c>
      <c r="AH22" s="298">
        <f t="shared" si="8"/>
        <v>103.6343789128969</v>
      </c>
      <c r="AI22" s="299">
        <v>58739</v>
      </c>
      <c r="AJ22" s="311">
        <f t="shared" si="0"/>
        <v>100.19445628997867</v>
      </c>
      <c r="AK22" s="67"/>
      <c r="AL22" s="58" t="s">
        <v>181</v>
      </c>
      <c r="AM22" s="227">
        <v>6212</v>
      </c>
      <c r="AN22" s="297">
        <v>132446</v>
      </c>
      <c r="AO22" s="298">
        <f t="shared" si="9"/>
        <v>98.32811177597291</v>
      </c>
      <c r="AP22" s="299">
        <v>62954</v>
      </c>
      <c r="AQ22" s="311">
        <f t="shared" si="1"/>
        <v>103.13395914221589</v>
      </c>
      <c r="AR22" s="67"/>
    </row>
    <row r="23" spans="1:44" ht="15.75" customHeight="1">
      <c r="A23" s="233" t="s">
        <v>195</v>
      </c>
      <c r="B23" s="21" t="s">
        <v>7</v>
      </c>
      <c r="C23" s="79">
        <v>2595265</v>
      </c>
      <c r="D23" s="107">
        <v>82.7</v>
      </c>
      <c r="E23" s="28">
        <v>39077018</v>
      </c>
      <c r="F23" s="18">
        <v>93.5</v>
      </c>
      <c r="G23" s="84">
        <v>2663440</v>
      </c>
      <c r="H23" s="16">
        <f t="shared" si="2"/>
        <v>102.62689937251108</v>
      </c>
      <c r="I23" s="28">
        <v>40294679</v>
      </c>
      <c r="J23" s="120">
        <f t="shared" si="3"/>
        <v>103.11605404486085</v>
      </c>
      <c r="K23" s="79">
        <v>4725421</v>
      </c>
      <c r="L23" s="107">
        <f t="shared" si="4"/>
        <v>177.41796323551497</v>
      </c>
      <c r="M23" s="28">
        <v>45698788</v>
      </c>
      <c r="N23" s="129">
        <f t="shared" si="5"/>
        <v>113.41147053187841</v>
      </c>
      <c r="O23" s="99">
        <v>6207038</v>
      </c>
      <c r="P23" s="16">
        <f t="shared" si="6"/>
        <v>131.35417987095752</v>
      </c>
      <c r="Q23" s="14">
        <v>67946409</v>
      </c>
      <c r="R23" s="120">
        <f t="shared" si="7"/>
        <v>148.68317514241295</v>
      </c>
      <c r="S23" s="99">
        <v>5915827</v>
      </c>
      <c r="T23" s="16">
        <v>95.3</v>
      </c>
      <c r="U23" s="14">
        <v>69846881</v>
      </c>
      <c r="V23" s="120">
        <v>102.8</v>
      </c>
      <c r="X23" s="58" t="s">
        <v>182</v>
      </c>
      <c r="Y23" s="227">
        <v>6213</v>
      </c>
      <c r="Z23" s="176">
        <v>167604</v>
      </c>
      <c r="AA23" s="178">
        <v>56.9</v>
      </c>
      <c r="AB23" s="222">
        <v>6440</v>
      </c>
      <c r="AC23" s="177">
        <v>93.7</v>
      </c>
      <c r="AE23" s="58" t="s">
        <v>182</v>
      </c>
      <c r="AF23" s="227">
        <v>6213</v>
      </c>
      <c r="AG23" s="297">
        <v>176117</v>
      </c>
      <c r="AH23" s="298">
        <f t="shared" si="8"/>
        <v>122.07119785962821</v>
      </c>
      <c r="AI23" s="299">
        <v>7715</v>
      </c>
      <c r="AJ23" s="311">
        <f t="shared" si="0"/>
        <v>125.32488628979857</v>
      </c>
      <c r="AK23" s="67"/>
      <c r="AL23" s="58" t="s">
        <v>182</v>
      </c>
      <c r="AM23" s="227">
        <v>6213</v>
      </c>
      <c r="AN23" s="297">
        <v>192158</v>
      </c>
      <c r="AO23" s="298">
        <f t="shared" si="9"/>
        <v>107.6328480768046</v>
      </c>
      <c r="AP23" s="299">
        <v>9352</v>
      </c>
      <c r="AQ23" s="311">
        <f t="shared" si="1"/>
        <v>112.36333052985702</v>
      </c>
      <c r="AR23" s="67"/>
    </row>
    <row r="24" spans="1:44" ht="16.5" customHeight="1">
      <c r="A24" s="60" t="s">
        <v>194</v>
      </c>
      <c r="B24" s="21" t="s">
        <v>8</v>
      </c>
      <c r="C24" s="79">
        <v>6605742</v>
      </c>
      <c r="D24" s="18">
        <v>90.3</v>
      </c>
      <c r="E24" s="28">
        <v>86684868</v>
      </c>
      <c r="F24" s="107">
        <v>100.4</v>
      </c>
      <c r="G24" s="84">
        <v>6387820</v>
      </c>
      <c r="H24" s="16">
        <f t="shared" si="2"/>
        <v>96.7010216263366</v>
      </c>
      <c r="I24" s="28">
        <v>82337447</v>
      </c>
      <c r="J24" s="120">
        <f t="shared" si="3"/>
        <v>94.98479826952035</v>
      </c>
      <c r="K24" s="79">
        <v>10810590</v>
      </c>
      <c r="L24" s="107">
        <f t="shared" si="4"/>
        <v>169.2375489603652</v>
      </c>
      <c r="M24" s="28">
        <v>86459487</v>
      </c>
      <c r="N24" s="129">
        <f t="shared" si="5"/>
        <v>105.00627618439518</v>
      </c>
      <c r="O24" s="99">
        <v>11364597</v>
      </c>
      <c r="P24" s="16">
        <f t="shared" si="6"/>
        <v>105.12466942137293</v>
      </c>
      <c r="Q24" s="14">
        <v>105544437</v>
      </c>
      <c r="R24" s="120">
        <f t="shared" si="7"/>
        <v>122.07386449100721</v>
      </c>
      <c r="S24" s="99">
        <v>13732005</v>
      </c>
      <c r="T24" s="16">
        <v>120.8</v>
      </c>
      <c r="U24" s="14">
        <v>137938263</v>
      </c>
      <c r="V24" s="120">
        <v>130.7</v>
      </c>
      <c r="X24" s="58" t="s">
        <v>183</v>
      </c>
      <c r="Y24" s="227">
        <v>6214</v>
      </c>
      <c r="Z24" s="176">
        <v>19574</v>
      </c>
      <c r="AA24" s="178">
        <v>86.6</v>
      </c>
      <c r="AB24" s="222">
        <v>17578</v>
      </c>
      <c r="AC24" s="177">
        <v>80.5</v>
      </c>
      <c r="AE24" s="58" t="s">
        <v>183</v>
      </c>
      <c r="AF24" s="227">
        <v>6214</v>
      </c>
      <c r="AG24" s="297">
        <v>19295</v>
      </c>
      <c r="AH24" s="298">
        <f t="shared" si="8"/>
        <v>103.2535987584952</v>
      </c>
      <c r="AI24" s="299">
        <v>18133</v>
      </c>
      <c r="AJ24" s="311">
        <f t="shared" si="0"/>
        <v>99.02249890782001</v>
      </c>
      <c r="AK24" s="67"/>
      <c r="AL24" s="58" t="s">
        <v>183</v>
      </c>
      <c r="AM24" s="227">
        <v>6214</v>
      </c>
      <c r="AN24" s="297">
        <v>21542</v>
      </c>
      <c r="AO24" s="298">
        <f t="shared" si="9"/>
        <v>116.46842560553634</v>
      </c>
      <c r="AP24" s="299">
        <v>19735</v>
      </c>
      <c r="AQ24" s="311">
        <f t="shared" si="1"/>
        <v>115.26779977805035</v>
      </c>
      <c r="AR24" s="67"/>
    </row>
    <row r="25" spans="1:44" ht="15" customHeight="1">
      <c r="A25" s="51" t="s">
        <v>94</v>
      </c>
      <c r="B25" s="22"/>
      <c r="C25" s="81">
        <v>13088555</v>
      </c>
      <c r="D25" s="92">
        <v>84.9</v>
      </c>
      <c r="E25" s="29">
        <v>247196538</v>
      </c>
      <c r="F25" s="108">
        <v>93.5</v>
      </c>
      <c r="G25" s="89">
        <f>SUM(G19:G24)</f>
        <v>12626424</v>
      </c>
      <c r="H25" s="16">
        <f t="shared" si="2"/>
        <v>96.46919770746274</v>
      </c>
      <c r="I25" s="29">
        <f>SUM(I19:I24)</f>
        <v>227974583</v>
      </c>
      <c r="J25" s="120">
        <f t="shared" si="3"/>
        <v>92.22401933476915</v>
      </c>
      <c r="K25" s="81">
        <f>SUM(K19:K24)</f>
        <v>21269869</v>
      </c>
      <c r="L25" s="107">
        <f t="shared" si="4"/>
        <v>168.45520948765858</v>
      </c>
      <c r="M25" s="29">
        <f>SUM(M19:M24)</f>
        <v>223782336</v>
      </c>
      <c r="N25" s="129">
        <f t="shared" si="5"/>
        <v>98.16109017732035</v>
      </c>
      <c r="O25" s="89">
        <f>SUM(O19:O24)</f>
        <v>23128204</v>
      </c>
      <c r="P25" s="16">
        <f t="shared" si="6"/>
        <v>108.73693674371007</v>
      </c>
      <c r="Q25" s="29">
        <f>SUM(Q19:Q24)</f>
        <v>277431794</v>
      </c>
      <c r="R25" s="120">
        <f t="shared" si="7"/>
        <v>123.9739467193693</v>
      </c>
      <c r="S25" s="89">
        <v>25472412</v>
      </c>
      <c r="T25" s="155">
        <v>109.9</v>
      </c>
      <c r="U25" s="29">
        <v>325398018</v>
      </c>
      <c r="V25" s="123">
        <v>117.3</v>
      </c>
      <c r="X25" s="58" t="s">
        <v>34</v>
      </c>
      <c r="Y25" s="227">
        <v>6215</v>
      </c>
      <c r="Z25" s="176">
        <v>29508</v>
      </c>
      <c r="AA25" s="178">
        <v>110.5</v>
      </c>
      <c r="AB25" s="222">
        <v>16407</v>
      </c>
      <c r="AC25" s="177">
        <v>104.5</v>
      </c>
      <c r="AE25" s="58" t="s">
        <v>34</v>
      </c>
      <c r="AF25" s="227">
        <v>6215</v>
      </c>
      <c r="AG25" s="297">
        <v>29676</v>
      </c>
      <c r="AH25" s="298">
        <f t="shared" si="8"/>
        <v>100.01011020119302</v>
      </c>
      <c r="AI25" s="299">
        <v>16340</v>
      </c>
      <c r="AJ25" s="311">
        <f t="shared" si="0"/>
        <v>100.81441263573542</v>
      </c>
      <c r="AK25" s="67"/>
      <c r="AL25" s="58" t="s">
        <v>34</v>
      </c>
      <c r="AM25" s="227">
        <v>6215</v>
      </c>
      <c r="AN25" s="297">
        <v>29503</v>
      </c>
      <c r="AO25" s="298">
        <f t="shared" si="9"/>
        <v>103.05644823249965</v>
      </c>
      <c r="AP25" s="299">
        <v>17932</v>
      </c>
      <c r="AQ25" s="311">
        <f t="shared" si="1"/>
        <v>105.20387210325607</v>
      </c>
      <c r="AR25" s="67"/>
    </row>
    <row r="26" spans="1:44" ht="16.5" customHeight="1">
      <c r="A26" s="52" t="s">
        <v>95</v>
      </c>
      <c r="B26" s="20" t="s">
        <v>2</v>
      </c>
      <c r="C26" s="78">
        <v>7346622</v>
      </c>
      <c r="D26" s="138">
        <v>87.7</v>
      </c>
      <c r="E26" s="27">
        <v>83894002</v>
      </c>
      <c r="F26" s="109">
        <v>95</v>
      </c>
      <c r="G26" s="83">
        <v>8061219</v>
      </c>
      <c r="H26" s="12">
        <f t="shared" si="2"/>
        <v>109.72687855724712</v>
      </c>
      <c r="I26" s="27">
        <v>89699247</v>
      </c>
      <c r="J26" s="41">
        <f t="shared" si="3"/>
        <v>106.91973783775389</v>
      </c>
      <c r="K26" s="78">
        <v>12355130</v>
      </c>
      <c r="L26" s="109">
        <f t="shared" si="4"/>
        <v>153.26627399652583</v>
      </c>
      <c r="M26" s="27">
        <v>81314267</v>
      </c>
      <c r="N26" s="90">
        <f t="shared" si="5"/>
        <v>90.65211773739861</v>
      </c>
      <c r="O26" s="100">
        <v>11263425</v>
      </c>
      <c r="P26" s="12">
        <f t="shared" si="6"/>
        <v>91.16395375847927</v>
      </c>
      <c r="Q26" s="11">
        <v>89334038</v>
      </c>
      <c r="R26" s="41">
        <f t="shared" si="7"/>
        <v>109.86268621224858</v>
      </c>
      <c r="S26" s="100">
        <v>10866663</v>
      </c>
      <c r="T26" s="12">
        <v>96.5</v>
      </c>
      <c r="U26" s="11">
        <v>94136622</v>
      </c>
      <c r="V26" s="41">
        <v>105.4</v>
      </c>
      <c r="X26" s="58" t="s">
        <v>184</v>
      </c>
      <c r="Y26" s="227">
        <v>6216</v>
      </c>
      <c r="Z26" s="176">
        <v>14022</v>
      </c>
      <c r="AA26" s="178">
        <v>105.1</v>
      </c>
      <c r="AB26" s="222">
        <v>4860</v>
      </c>
      <c r="AC26" s="177">
        <v>95.3</v>
      </c>
      <c r="AE26" s="58" t="s">
        <v>184</v>
      </c>
      <c r="AF26" s="227">
        <v>6216</v>
      </c>
      <c r="AG26" s="297">
        <v>14488</v>
      </c>
      <c r="AH26" s="298">
        <f t="shared" si="8"/>
        <v>96.0042409383076</v>
      </c>
      <c r="AI26" s="299">
        <v>4041</v>
      </c>
      <c r="AJ26" s="311">
        <f t="shared" si="0"/>
        <v>86.79123711340206</v>
      </c>
      <c r="AK26" s="67"/>
      <c r="AL26" s="58" t="s">
        <v>184</v>
      </c>
      <c r="AM26" s="227">
        <v>6216</v>
      </c>
      <c r="AN26" s="297">
        <v>18095</v>
      </c>
      <c r="AO26" s="298">
        <f t="shared" si="9"/>
        <v>102.93532055293248</v>
      </c>
      <c r="AP26" s="299">
        <v>5213</v>
      </c>
      <c r="AQ26" s="311">
        <f t="shared" si="1"/>
        <v>121.40195621797858</v>
      </c>
      <c r="AR26" s="67"/>
    </row>
    <row r="27" spans="1:44" ht="16.5" customHeight="1" thickBot="1">
      <c r="A27" s="60" t="s">
        <v>96</v>
      </c>
      <c r="B27" s="21" t="s">
        <v>2</v>
      </c>
      <c r="C27" s="79">
        <v>4903696</v>
      </c>
      <c r="D27" s="18">
        <v>85.4</v>
      </c>
      <c r="E27" s="28">
        <v>68782003</v>
      </c>
      <c r="F27" s="107">
        <v>94.7</v>
      </c>
      <c r="G27" s="84">
        <v>5323213</v>
      </c>
      <c r="H27" s="16">
        <f t="shared" si="2"/>
        <v>108.55511842495946</v>
      </c>
      <c r="I27" s="28">
        <v>66856425</v>
      </c>
      <c r="J27" s="120">
        <f t="shared" si="3"/>
        <v>97.20046245236563</v>
      </c>
      <c r="K27" s="79">
        <v>7955181</v>
      </c>
      <c r="L27" s="107">
        <f t="shared" si="4"/>
        <v>149.44322160319342</v>
      </c>
      <c r="M27" s="28">
        <v>65471422</v>
      </c>
      <c r="N27" s="129">
        <f t="shared" si="5"/>
        <v>97.92839207301319</v>
      </c>
      <c r="O27" s="99">
        <v>8210142</v>
      </c>
      <c r="P27" s="16">
        <f t="shared" si="6"/>
        <v>103.20496793221928</v>
      </c>
      <c r="Q27" s="14">
        <v>74124355</v>
      </c>
      <c r="R27" s="120">
        <f t="shared" si="7"/>
        <v>113.21635109742996</v>
      </c>
      <c r="S27" s="99">
        <v>9013823</v>
      </c>
      <c r="T27" s="16">
        <v>109.8</v>
      </c>
      <c r="U27" s="14">
        <v>85896098</v>
      </c>
      <c r="V27" s="120">
        <v>115.9</v>
      </c>
      <c r="X27" s="58" t="s">
        <v>185</v>
      </c>
      <c r="Y27" s="228">
        <v>6217</v>
      </c>
      <c r="Z27" s="176">
        <v>390</v>
      </c>
      <c r="AA27" s="178">
        <v>120.3</v>
      </c>
      <c r="AB27" s="222">
        <v>37</v>
      </c>
      <c r="AC27" s="177">
        <v>75.6</v>
      </c>
      <c r="AE27" s="58" t="s">
        <v>185</v>
      </c>
      <c r="AF27" s="228">
        <v>6217</v>
      </c>
      <c r="AG27" s="313">
        <v>1204</v>
      </c>
      <c r="AH27" s="314">
        <f t="shared" si="8"/>
        <v>249.79253112033194</v>
      </c>
      <c r="AI27" s="315">
        <v>180</v>
      </c>
      <c r="AJ27" s="316">
        <f t="shared" si="0"/>
        <v>321.42857142857144</v>
      </c>
      <c r="AK27" s="67"/>
      <c r="AL27" s="58" t="s">
        <v>185</v>
      </c>
      <c r="AM27" s="228">
        <v>6217</v>
      </c>
      <c r="AN27" s="313">
        <v>2160</v>
      </c>
      <c r="AO27" s="314">
        <f t="shared" si="9"/>
        <v>147.74281805745554</v>
      </c>
      <c r="AP27" s="315">
        <v>176</v>
      </c>
      <c r="AQ27" s="364">
        <f t="shared" si="1"/>
        <v>123.07692307692308</v>
      </c>
      <c r="AR27" s="67"/>
    </row>
    <row r="28" spans="1:43" ht="16.5" customHeight="1">
      <c r="A28" s="51" t="s">
        <v>37</v>
      </c>
      <c r="B28" s="22"/>
      <c r="C28" s="80">
        <v>12250318</v>
      </c>
      <c r="D28" s="139">
        <v>86.7</v>
      </c>
      <c r="E28" s="15">
        <v>152676005</v>
      </c>
      <c r="F28" s="139">
        <v>94.9</v>
      </c>
      <c r="G28" s="85">
        <f>SUM(G26:G27)</f>
        <v>13384432</v>
      </c>
      <c r="H28" s="156">
        <f t="shared" si="2"/>
        <v>109.25783314359676</v>
      </c>
      <c r="I28" s="15">
        <f>SUM(I26:I27)</f>
        <v>156555672</v>
      </c>
      <c r="J28" s="140">
        <f t="shared" si="3"/>
        <v>102.5411111588884</v>
      </c>
      <c r="K28" s="80">
        <v>20310314</v>
      </c>
      <c r="L28" s="113">
        <f t="shared" si="4"/>
        <v>151.7458043792968</v>
      </c>
      <c r="M28" s="15">
        <f>SUM(M26:M27)</f>
        <v>146785689</v>
      </c>
      <c r="N28" s="141">
        <f t="shared" si="5"/>
        <v>93.75941933295141</v>
      </c>
      <c r="O28" s="85">
        <f>SUM(O26:O27)</f>
        <v>19473567</v>
      </c>
      <c r="P28" s="156">
        <f t="shared" si="6"/>
        <v>95.88018678588622</v>
      </c>
      <c r="Q28" s="15">
        <f>SUM(Q26:Q27)</f>
        <v>163458393</v>
      </c>
      <c r="R28" s="140">
        <f t="shared" si="7"/>
        <v>111.35853509533888</v>
      </c>
      <c r="S28" s="85">
        <v>19880486</v>
      </c>
      <c r="T28" s="19">
        <v>102.1</v>
      </c>
      <c r="U28" s="15">
        <v>180032720</v>
      </c>
      <c r="V28" s="124">
        <v>110.1</v>
      </c>
      <c r="X28" s="381" t="s">
        <v>209</v>
      </c>
      <c r="Y28" s="382"/>
      <c r="Z28" s="272">
        <v>1118272</v>
      </c>
      <c r="AA28" s="184">
        <v>94.9</v>
      </c>
      <c r="AB28" s="272">
        <v>1080696</v>
      </c>
      <c r="AC28" s="280">
        <v>95.1</v>
      </c>
      <c r="AE28" s="381" t="s">
        <v>211</v>
      </c>
      <c r="AF28" s="382"/>
      <c r="AG28" s="300">
        <v>1182959</v>
      </c>
      <c r="AH28" s="301">
        <v>101</v>
      </c>
      <c r="AI28" s="302">
        <v>1107596</v>
      </c>
      <c r="AJ28" s="317">
        <v>101.4</v>
      </c>
      <c r="AL28" s="381" t="s">
        <v>211</v>
      </c>
      <c r="AM28" s="382"/>
      <c r="AN28" s="300">
        <v>1254440</v>
      </c>
      <c r="AO28" s="301">
        <v>104.9</v>
      </c>
      <c r="AP28" s="302">
        <v>1279732</v>
      </c>
      <c r="AQ28" s="357">
        <v>112</v>
      </c>
    </row>
    <row r="29" spans="1:43" ht="14.25" customHeight="1" thickBot="1">
      <c r="A29" s="60" t="s">
        <v>97</v>
      </c>
      <c r="B29" s="21" t="s">
        <v>3</v>
      </c>
      <c r="C29" s="79">
        <v>7058527</v>
      </c>
      <c r="D29" s="18">
        <v>106.3</v>
      </c>
      <c r="E29" s="28">
        <v>13074563</v>
      </c>
      <c r="F29" s="18">
        <v>109.6</v>
      </c>
      <c r="G29" s="84">
        <v>7173008</v>
      </c>
      <c r="H29" s="16">
        <f t="shared" si="2"/>
        <v>101.62188229923892</v>
      </c>
      <c r="I29" s="28">
        <v>13252637</v>
      </c>
      <c r="J29" s="120">
        <f t="shared" si="3"/>
        <v>101.36198815975723</v>
      </c>
      <c r="K29" s="79">
        <v>9473468</v>
      </c>
      <c r="L29" s="107">
        <f t="shared" si="4"/>
        <v>132.0710641895283</v>
      </c>
      <c r="M29" s="28">
        <v>12562990</v>
      </c>
      <c r="N29" s="129">
        <f t="shared" si="5"/>
        <v>94.79615264494153</v>
      </c>
      <c r="O29" s="99">
        <v>9657695</v>
      </c>
      <c r="P29" s="16">
        <f t="shared" si="6"/>
        <v>101.94466271485796</v>
      </c>
      <c r="Q29" s="14">
        <v>12943088</v>
      </c>
      <c r="R29" s="120">
        <f t="shared" si="7"/>
        <v>103.0255377103699</v>
      </c>
      <c r="S29" s="99">
        <v>9288434</v>
      </c>
      <c r="T29" s="16">
        <v>96.2</v>
      </c>
      <c r="U29" s="14">
        <v>13745535</v>
      </c>
      <c r="V29" s="120">
        <v>106.2</v>
      </c>
      <c r="X29" s="383" t="s">
        <v>210</v>
      </c>
      <c r="Y29" s="384"/>
      <c r="Z29" s="277">
        <v>2390058</v>
      </c>
      <c r="AA29" s="185">
        <v>100.1</v>
      </c>
      <c r="AB29" s="277">
        <v>228612</v>
      </c>
      <c r="AC29" s="278">
        <v>99.2</v>
      </c>
      <c r="AE29" s="383" t="s">
        <v>210</v>
      </c>
      <c r="AF29" s="384"/>
      <c r="AG29" s="303">
        <v>2817270</v>
      </c>
      <c r="AH29" s="304">
        <v>107.2</v>
      </c>
      <c r="AI29" s="305">
        <v>240708</v>
      </c>
      <c r="AJ29" s="177">
        <v>102.6</v>
      </c>
      <c r="AL29" s="383" t="s">
        <v>210</v>
      </c>
      <c r="AM29" s="384"/>
      <c r="AN29" s="330">
        <v>3139099</v>
      </c>
      <c r="AO29" s="366">
        <v>106</v>
      </c>
      <c r="AP29" s="367">
        <v>284439</v>
      </c>
      <c r="AQ29" s="368">
        <v>110.9</v>
      </c>
    </row>
    <row r="30" spans="1:43" ht="16.5" customHeight="1" thickBot="1">
      <c r="A30" s="60" t="s">
        <v>66</v>
      </c>
      <c r="B30" s="21" t="s">
        <v>4</v>
      </c>
      <c r="C30" s="79">
        <v>1013104</v>
      </c>
      <c r="D30" s="18">
        <v>93.2</v>
      </c>
      <c r="E30" s="28">
        <v>10841983</v>
      </c>
      <c r="F30" s="18">
        <v>100.6</v>
      </c>
      <c r="G30" s="84">
        <v>1179914</v>
      </c>
      <c r="H30" s="16">
        <f t="shared" si="2"/>
        <v>116.46523950157142</v>
      </c>
      <c r="I30" s="28">
        <v>11688320</v>
      </c>
      <c r="J30" s="120">
        <f t="shared" si="3"/>
        <v>107.80610890092707</v>
      </c>
      <c r="K30" s="79">
        <v>2101106</v>
      </c>
      <c r="L30" s="107">
        <f t="shared" si="4"/>
        <v>178.072808696227</v>
      </c>
      <c r="M30" s="28">
        <v>11391967</v>
      </c>
      <c r="N30" s="129">
        <f t="shared" si="5"/>
        <v>97.46453724744018</v>
      </c>
      <c r="O30" s="99">
        <v>1330004</v>
      </c>
      <c r="P30" s="16">
        <f t="shared" si="6"/>
        <v>63.30018571171564</v>
      </c>
      <c r="Q30" s="14">
        <v>9527148</v>
      </c>
      <c r="R30" s="120">
        <f t="shared" si="7"/>
        <v>83.63040377487049</v>
      </c>
      <c r="S30" s="99">
        <v>1312819</v>
      </c>
      <c r="T30" s="16">
        <v>98.7</v>
      </c>
      <c r="U30" s="14">
        <v>10111629</v>
      </c>
      <c r="V30" s="120">
        <v>106.1</v>
      </c>
      <c r="X30" s="385" t="s">
        <v>177</v>
      </c>
      <c r="Y30" s="386"/>
      <c r="Z30" s="273"/>
      <c r="AA30" s="274"/>
      <c r="AB30" s="273">
        <v>2103965</v>
      </c>
      <c r="AC30" s="281">
        <v>94.8</v>
      </c>
      <c r="AE30" s="385" t="s">
        <v>177</v>
      </c>
      <c r="AF30" s="386"/>
      <c r="AG30" s="306">
        <v>6284618</v>
      </c>
      <c r="AH30" s="307">
        <v>107</v>
      </c>
      <c r="AI30" s="308">
        <v>2245945</v>
      </c>
      <c r="AJ30" s="309">
        <v>104</v>
      </c>
      <c r="AL30" s="385" t="s">
        <v>177</v>
      </c>
      <c r="AM30" s="386"/>
      <c r="AN30" s="303">
        <v>6852097</v>
      </c>
      <c r="AO30" s="307">
        <v>105.1</v>
      </c>
      <c r="AP30" s="308">
        <v>2649247</v>
      </c>
      <c r="AQ30" s="365">
        <v>111.5</v>
      </c>
    </row>
    <row r="31" spans="1:43" ht="15.75" customHeight="1" thickBot="1">
      <c r="A31" s="60" t="s">
        <v>67</v>
      </c>
      <c r="B31" s="21" t="s">
        <v>9</v>
      </c>
      <c r="C31" s="79">
        <v>199912</v>
      </c>
      <c r="D31" s="107">
        <v>74.9</v>
      </c>
      <c r="E31" s="28">
        <v>1690267</v>
      </c>
      <c r="F31" s="18">
        <v>85.9</v>
      </c>
      <c r="G31" s="84">
        <v>203240</v>
      </c>
      <c r="H31" s="16">
        <f t="shared" si="2"/>
        <v>101.66473248229222</v>
      </c>
      <c r="I31" s="28">
        <v>1577064</v>
      </c>
      <c r="J31" s="120">
        <f t="shared" si="3"/>
        <v>93.30265573427157</v>
      </c>
      <c r="K31" s="79">
        <v>338236</v>
      </c>
      <c r="L31" s="107">
        <f t="shared" si="4"/>
        <v>166.42196418027947</v>
      </c>
      <c r="M31" s="28">
        <v>1803538</v>
      </c>
      <c r="N31" s="129">
        <f t="shared" si="5"/>
        <v>114.36048251687947</v>
      </c>
      <c r="O31" s="99">
        <v>418129</v>
      </c>
      <c r="P31" s="16">
        <f t="shared" si="6"/>
        <v>123.62048983549947</v>
      </c>
      <c r="Q31" s="14">
        <v>2154758</v>
      </c>
      <c r="R31" s="120">
        <f t="shared" si="7"/>
        <v>119.47394510123989</v>
      </c>
      <c r="S31" s="99">
        <v>545895</v>
      </c>
      <c r="T31" s="16">
        <v>130.6</v>
      </c>
      <c r="U31" s="14">
        <v>3127852</v>
      </c>
      <c r="V31" s="120">
        <v>145.2</v>
      </c>
      <c r="AE31" s="318" t="s">
        <v>213</v>
      </c>
      <c r="AF31" s="319"/>
      <c r="AG31" s="320">
        <v>7479</v>
      </c>
      <c r="AH31" s="321">
        <v>83.6</v>
      </c>
      <c r="AI31" s="322">
        <v>84500</v>
      </c>
      <c r="AJ31" s="323">
        <v>105.1</v>
      </c>
      <c r="AL31" s="328" t="s">
        <v>213</v>
      </c>
      <c r="AM31" s="329"/>
      <c r="AN31" s="358">
        <v>8336</v>
      </c>
      <c r="AO31" s="359">
        <v>107.6</v>
      </c>
      <c r="AP31" s="358">
        <v>104383</v>
      </c>
      <c r="AQ31" s="360">
        <v>110.5</v>
      </c>
    </row>
    <row r="32" spans="1:36" ht="15.75" customHeight="1">
      <c r="A32" s="51" t="s">
        <v>98</v>
      </c>
      <c r="B32" s="22"/>
      <c r="C32" s="81">
        <v>8271542</v>
      </c>
      <c r="D32" s="92">
        <v>103.5</v>
      </c>
      <c r="E32" s="29">
        <v>25606813</v>
      </c>
      <c r="F32" s="92">
        <v>103.8</v>
      </c>
      <c r="G32" s="89">
        <f>SUM(G29:G31)</f>
        <v>8556162</v>
      </c>
      <c r="H32" s="16">
        <f t="shared" si="2"/>
        <v>103.44095454027797</v>
      </c>
      <c r="I32" s="29">
        <f>SUM(I29:I31)</f>
        <v>26518021</v>
      </c>
      <c r="J32" s="120">
        <f t="shared" si="3"/>
        <v>103.5584592272377</v>
      </c>
      <c r="K32" s="81">
        <f>SUM(K29:K31)</f>
        <v>11912810</v>
      </c>
      <c r="L32" s="107">
        <f t="shared" si="4"/>
        <v>139.23076725288746</v>
      </c>
      <c r="M32" s="29">
        <f>SUM(M29:M31)</f>
        <v>25758495</v>
      </c>
      <c r="N32" s="129">
        <f t="shared" si="5"/>
        <v>97.13581190692926</v>
      </c>
      <c r="O32" s="89">
        <f>SUM(O29:O31)</f>
        <v>11405828</v>
      </c>
      <c r="P32" s="16">
        <f t="shared" si="6"/>
        <v>95.74422827191906</v>
      </c>
      <c r="Q32" s="29">
        <f>SUM(Q29:Q31)</f>
        <v>24624994</v>
      </c>
      <c r="R32" s="120">
        <f t="shared" si="7"/>
        <v>95.59950610468508</v>
      </c>
      <c r="S32" s="89">
        <v>11147148</v>
      </c>
      <c r="T32" s="155">
        <v>97.7</v>
      </c>
      <c r="U32" s="29">
        <v>26985016</v>
      </c>
      <c r="V32" s="123">
        <v>109.6</v>
      </c>
      <c r="Z32" s="186"/>
      <c r="AA32" s="187"/>
      <c r="AB32" s="186"/>
      <c r="AC32" s="187"/>
      <c r="AE32" s="131"/>
      <c r="AF32" s="131"/>
      <c r="AG32" s="324"/>
      <c r="AH32" s="325"/>
      <c r="AI32" s="326"/>
      <c r="AJ32" s="327"/>
    </row>
    <row r="33" spans="1:29" ht="17.25" customHeight="1" thickBot="1">
      <c r="A33" s="52" t="s">
        <v>99</v>
      </c>
      <c r="B33" s="20" t="s">
        <v>3</v>
      </c>
      <c r="C33" s="78">
        <v>32094</v>
      </c>
      <c r="D33" s="138">
        <v>57.1</v>
      </c>
      <c r="E33" s="27">
        <v>342671</v>
      </c>
      <c r="F33" s="109">
        <v>80</v>
      </c>
      <c r="G33" s="83">
        <v>34104</v>
      </c>
      <c r="H33" s="12">
        <f t="shared" si="2"/>
        <v>106.26285286969528</v>
      </c>
      <c r="I33" s="27">
        <v>301250</v>
      </c>
      <c r="J33" s="41">
        <f t="shared" si="3"/>
        <v>87.91231239293667</v>
      </c>
      <c r="K33" s="78">
        <v>30312</v>
      </c>
      <c r="L33" s="109">
        <f t="shared" si="4"/>
        <v>88.881069669247</v>
      </c>
      <c r="M33" s="27">
        <v>243526</v>
      </c>
      <c r="N33" s="90">
        <f t="shared" si="5"/>
        <v>80.83850622406639</v>
      </c>
      <c r="O33" s="100">
        <v>30217</v>
      </c>
      <c r="P33" s="12">
        <f t="shared" si="6"/>
        <v>99.68659276854052</v>
      </c>
      <c r="Q33" s="11">
        <v>262799</v>
      </c>
      <c r="R33" s="41">
        <f t="shared" si="7"/>
        <v>107.91414469091596</v>
      </c>
      <c r="S33" s="100">
        <v>38505</v>
      </c>
      <c r="T33" s="12">
        <v>127.4</v>
      </c>
      <c r="U33" s="11">
        <v>349066</v>
      </c>
      <c r="V33" s="41">
        <v>132.8</v>
      </c>
      <c r="X33" t="s">
        <v>60</v>
      </c>
      <c r="Z33" s="186"/>
      <c r="AA33" s="187"/>
      <c r="AB33" s="186"/>
      <c r="AC33" s="187"/>
    </row>
    <row r="34" spans="1:29" ht="16.5" customHeight="1">
      <c r="A34" s="60" t="s">
        <v>100</v>
      </c>
      <c r="B34" s="21" t="s">
        <v>4</v>
      </c>
      <c r="C34" s="79">
        <v>1355367</v>
      </c>
      <c r="D34" s="18">
        <v>81.7</v>
      </c>
      <c r="E34" s="28">
        <v>13694882</v>
      </c>
      <c r="F34" s="18">
        <v>88.7</v>
      </c>
      <c r="G34" s="84">
        <v>1380962</v>
      </c>
      <c r="H34" s="16">
        <f t="shared" si="2"/>
        <v>101.8884184136105</v>
      </c>
      <c r="I34" s="28">
        <v>13536504</v>
      </c>
      <c r="J34" s="120">
        <f t="shared" si="3"/>
        <v>98.8435241720228</v>
      </c>
      <c r="K34" s="79">
        <v>2517618</v>
      </c>
      <c r="L34" s="107">
        <f t="shared" si="4"/>
        <v>182.30899908904084</v>
      </c>
      <c r="M34" s="28">
        <v>13539965</v>
      </c>
      <c r="N34" s="129">
        <f t="shared" si="5"/>
        <v>100.02556790143156</v>
      </c>
      <c r="O34" s="99">
        <v>1854939</v>
      </c>
      <c r="P34" s="16">
        <f t="shared" si="6"/>
        <v>73.67833404432285</v>
      </c>
      <c r="Q34" s="14">
        <v>12475173</v>
      </c>
      <c r="R34" s="120">
        <f t="shared" si="7"/>
        <v>92.135932404552</v>
      </c>
      <c r="S34" s="99">
        <v>2073666</v>
      </c>
      <c r="T34" s="16">
        <v>111.8</v>
      </c>
      <c r="U34" s="14">
        <v>14815228</v>
      </c>
      <c r="V34" s="120">
        <v>118.8</v>
      </c>
      <c r="X34" s="2" t="s">
        <v>42</v>
      </c>
      <c r="Y34" s="203" t="s">
        <v>43</v>
      </c>
      <c r="Z34" s="217">
        <v>2003</v>
      </c>
      <c r="AA34" s="216"/>
      <c r="AB34" s="216"/>
      <c r="AC34" s="218"/>
    </row>
    <row r="35" spans="1:29" ht="15.75" customHeight="1">
      <c r="A35" s="60" t="s">
        <v>101</v>
      </c>
      <c r="B35" s="21" t="s">
        <v>9</v>
      </c>
      <c r="C35" s="79">
        <v>1082856</v>
      </c>
      <c r="D35" s="18">
        <v>94.2</v>
      </c>
      <c r="E35" s="28">
        <v>5573415</v>
      </c>
      <c r="F35" s="18">
        <v>98.1</v>
      </c>
      <c r="G35" s="84">
        <v>922970</v>
      </c>
      <c r="H35" s="16">
        <f t="shared" si="2"/>
        <v>85.23478652747919</v>
      </c>
      <c r="I35" s="28">
        <v>4570378</v>
      </c>
      <c r="J35" s="120">
        <f t="shared" si="3"/>
        <v>82.00318835040994</v>
      </c>
      <c r="K35" s="79">
        <v>1383937</v>
      </c>
      <c r="L35" s="107">
        <f t="shared" si="4"/>
        <v>149.94387683239975</v>
      </c>
      <c r="M35" s="28">
        <v>4653525</v>
      </c>
      <c r="N35" s="129">
        <f t="shared" si="5"/>
        <v>101.81925871339308</v>
      </c>
      <c r="O35" s="99">
        <v>1291306</v>
      </c>
      <c r="P35" s="16">
        <f t="shared" si="6"/>
        <v>93.30670399013829</v>
      </c>
      <c r="Q35" s="14">
        <v>5319449</v>
      </c>
      <c r="R35" s="120">
        <f t="shared" si="7"/>
        <v>114.31009825884679</v>
      </c>
      <c r="S35" s="99">
        <v>1506238</v>
      </c>
      <c r="T35" s="16">
        <v>116.6</v>
      </c>
      <c r="U35" s="14">
        <v>6466498</v>
      </c>
      <c r="V35" s="120">
        <v>121.6</v>
      </c>
      <c r="X35" s="183"/>
      <c r="Y35" s="223" t="s">
        <v>0</v>
      </c>
      <c r="Z35" s="224" t="s">
        <v>44</v>
      </c>
      <c r="AA35" s="225"/>
      <c r="AB35" s="225" t="s">
        <v>45</v>
      </c>
      <c r="AC35" s="226"/>
    </row>
    <row r="36" spans="1:29" ht="41.25" customHeight="1" thickBot="1">
      <c r="A36" s="51" t="s">
        <v>102</v>
      </c>
      <c r="B36" s="22"/>
      <c r="C36" s="80">
        <v>2470317</v>
      </c>
      <c r="D36" s="139">
        <v>86.2</v>
      </c>
      <c r="E36" s="15">
        <v>19610968</v>
      </c>
      <c r="F36" s="110">
        <v>91</v>
      </c>
      <c r="G36" s="85">
        <f>SUM(G33:G35)</f>
        <v>2338036</v>
      </c>
      <c r="H36" s="156">
        <f t="shared" si="2"/>
        <v>94.64518116500838</v>
      </c>
      <c r="I36" s="15">
        <f>SUM(I33:I35)</f>
        <v>18408132</v>
      </c>
      <c r="J36" s="140">
        <f t="shared" si="3"/>
        <v>93.86651388141574</v>
      </c>
      <c r="K36" s="80">
        <f>SUM(K33:K35)</f>
        <v>3931867</v>
      </c>
      <c r="L36" s="113">
        <f t="shared" si="4"/>
        <v>168.16965179321448</v>
      </c>
      <c r="M36" s="15">
        <f>SUM(M33:M35)</f>
        <v>18437016</v>
      </c>
      <c r="N36" s="141">
        <f t="shared" si="5"/>
        <v>100.15690891395172</v>
      </c>
      <c r="O36" s="85">
        <f>SUM(O33:O35)</f>
        <v>3176462</v>
      </c>
      <c r="P36" s="156">
        <f t="shared" si="6"/>
        <v>80.78762582762845</v>
      </c>
      <c r="Q36" s="15">
        <f>SUM(Q33:Q35)</f>
        <v>18057421</v>
      </c>
      <c r="R36" s="140">
        <f t="shared" si="7"/>
        <v>97.94112561381951</v>
      </c>
      <c r="S36" s="85">
        <v>3618409</v>
      </c>
      <c r="T36" s="156">
        <v>113.8</v>
      </c>
      <c r="U36" s="15">
        <v>21630792</v>
      </c>
      <c r="V36" s="124">
        <v>119.8</v>
      </c>
      <c r="X36" s="215"/>
      <c r="Y36" s="219"/>
      <c r="Z36" s="259" t="s">
        <v>204</v>
      </c>
      <c r="AA36" s="260" t="s">
        <v>46</v>
      </c>
      <c r="AB36" s="261" t="s">
        <v>202</v>
      </c>
      <c r="AC36" s="262" t="s">
        <v>46</v>
      </c>
    </row>
    <row r="37" spans="1:43" ht="15" customHeight="1" thickBot="1">
      <c r="A37" s="62" t="s">
        <v>38</v>
      </c>
      <c r="B37" s="23"/>
      <c r="C37" s="81">
        <v>587525</v>
      </c>
      <c r="D37" s="92">
        <v>111.2</v>
      </c>
      <c r="E37" s="29">
        <v>2247720</v>
      </c>
      <c r="F37" s="92">
        <v>103.8</v>
      </c>
      <c r="G37" s="89">
        <v>522750</v>
      </c>
      <c r="H37" s="16">
        <f t="shared" si="2"/>
        <v>88.97493723671333</v>
      </c>
      <c r="I37" s="29">
        <v>2299963</v>
      </c>
      <c r="J37" s="120">
        <f t="shared" si="3"/>
        <v>102.32426636769705</v>
      </c>
      <c r="K37" s="81">
        <v>792277</v>
      </c>
      <c r="L37" s="107">
        <f t="shared" si="4"/>
        <v>151.55944524151124</v>
      </c>
      <c r="M37" s="29">
        <v>2713409</v>
      </c>
      <c r="N37" s="129">
        <f t="shared" si="5"/>
        <v>117.9762022258619</v>
      </c>
      <c r="O37" s="89">
        <v>931292</v>
      </c>
      <c r="P37" s="16">
        <f t="shared" si="6"/>
        <v>117.54626222899314</v>
      </c>
      <c r="Q37" s="29">
        <v>3115411</v>
      </c>
      <c r="R37" s="120">
        <f t="shared" si="7"/>
        <v>114.81538536947433</v>
      </c>
      <c r="S37" s="89">
        <v>1025795</v>
      </c>
      <c r="T37" s="155">
        <v>110.1</v>
      </c>
      <c r="U37" s="29">
        <v>3673600</v>
      </c>
      <c r="V37" s="123">
        <v>117.9</v>
      </c>
      <c r="X37" s="58" t="s">
        <v>154</v>
      </c>
      <c r="Y37" s="227">
        <v>6201</v>
      </c>
      <c r="Z37" s="286">
        <v>57897</v>
      </c>
      <c r="AA37" s="271">
        <v>107.6</v>
      </c>
      <c r="AB37" s="286">
        <v>95236</v>
      </c>
      <c r="AC37" s="287">
        <v>103.2</v>
      </c>
      <c r="AD37" s="67"/>
      <c r="AE37" t="s">
        <v>60</v>
      </c>
      <c r="AG37" s="186"/>
      <c r="AH37" s="187"/>
      <c r="AI37" s="186"/>
      <c r="AJ37" s="187"/>
      <c r="AL37" t="s">
        <v>60</v>
      </c>
      <c r="AN37" s="186"/>
      <c r="AO37" s="187"/>
      <c r="AP37" s="186"/>
      <c r="AQ37" s="187"/>
    </row>
    <row r="38" spans="1:43" ht="18.75" customHeight="1">
      <c r="A38" s="47" t="s">
        <v>56</v>
      </c>
      <c r="B38" s="21" t="s">
        <v>15</v>
      </c>
      <c r="C38" s="78">
        <v>2152931</v>
      </c>
      <c r="D38" s="109">
        <v>92.7</v>
      </c>
      <c r="E38" s="27">
        <v>23842633</v>
      </c>
      <c r="F38" s="138">
        <v>96.9</v>
      </c>
      <c r="G38" s="83">
        <v>2174698</v>
      </c>
      <c r="H38" s="12">
        <f t="shared" si="2"/>
        <v>101.01104029808666</v>
      </c>
      <c r="I38" s="27">
        <v>21246857</v>
      </c>
      <c r="J38" s="41">
        <f t="shared" si="3"/>
        <v>89.11288027626814</v>
      </c>
      <c r="K38" s="78">
        <v>2941393</v>
      </c>
      <c r="L38" s="109">
        <f t="shared" si="4"/>
        <v>135.2552400379271</v>
      </c>
      <c r="M38" s="27">
        <v>24798406</v>
      </c>
      <c r="N38" s="90">
        <f t="shared" si="5"/>
        <v>116.7156441067966</v>
      </c>
      <c r="O38" s="100">
        <v>2992647</v>
      </c>
      <c r="P38" s="12">
        <f t="shared" si="6"/>
        <v>101.74250771658191</v>
      </c>
      <c r="Q38" s="11">
        <v>27949144</v>
      </c>
      <c r="R38" s="41">
        <f t="shared" si="7"/>
        <v>112.70540533935932</v>
      </c>
      <c r="S38" s="100">
        <v>3213794</v>
      </c>
      <c r="T38" s="12">
        <v>107.4</v>
      </c>
      <c r="U38" s="11">
        <v>27322972</v>
      </c>
      <c r="V38" s="41">
        <v>97.8</v>
      </c>
      <c r="X38" s="58" t="s">
        <v>155</v>
      </c>
      <c r="Y38" s="227" t="s">
        <v>156</v>
      </c>
      <c r="Z38" s="288">
        <v>9574</v>
      </c>
      <c r="AA38" s="289">
        <v>83.5</v>
      </c>
      <c r="AB38" s="288">
        <v>62758</v>
      </c>
      <c r="AC38" s="290">
        <v>83.6</v>
      </c>
      <c r="AD38" s="67"/>
      <c r="AE38" s="2" t="s">
        <v>42</v>
      </c>
      <c r="AF38" s="203" t="s">
        <v>43</v>
      </c>
      <c r="AG38" s="217">
        <v>2005</v>
      </c>
      <c r="AH38" s="216"/>
      <c r="AI38" s="216"/>
      <c r="AJ38" s="218"/>
      <c r="AL38" s="2" t="s">
        <v>42</v>
      </c>
      <c r="AM38" s="203" t="s">
        <v>43</v>
      </c>
      <c r="AN38" s="217">
        <v>2007</v>
      </c>
      <c r="AO38" s="216"/>
      <c r="AP38" s="216"/>
      <c r="AQ38" s="218"/>
    </row>
    <row r="39" spans="1:43" ht="15.75" customHeight="1">
      <c r="A39" s="47" t="s">
        <v>39</v>
      </c>
      <c r="B39" s="33" t="s">
        <v>16</v>
      </c>
      <c r="C39" s="79">
        <v>202251</v>
      </c>
      <c r="D39" s="107">
        <v>91.6</v>
      </c>
      <c r="E39" s="28">
        <v>1664881</v>
      </c>
      <c r="F39" s="18">
        <v>102.1</v>
      </c>
      <c r="G39" s="84">
        <v>195728</v>
      </c>
      <c r="H39" s="16">
        <f t="shared" si="2"/>
        <v>96.77479963016252</v>
      </c>
      <c r="I39" s="28">
        <v>1560109</v>
      </c>
      <c r="J39" s="120">
        <f t="shared" si="3"/>
        <v>93.70693761295851</v>
      </c>
      <c r="K39" s="79">
        <v>277596</v>
      </c>
      <c r="L39" s="107">
        <f t="shared" si="4"/>
        <v>141.82743399002698</v>
      </c>
      <c r="M39" s="28">
        <v>1680663</v>
      </c>
      <c r="N39" s="129">
        <f t="shared" si="5"/>
        <v>107.72728059385595</v>
      </c>
      <c r="O39" s="99">
        <v>314983</v>
      </c>
      <c r="P39" s="16">
        <f t="shared" si="6"/>
        <v>113.46813354659288</v>
      </c>
      <c r="Q39" s="14">
        <v>2073460</v>
      </c>
      <c r="R39" s="120">
        <f t="shared" si="7"/>
        <v>123.37155039410041</v>
      </c>
      <c r="S39" s="99">
        <v>355333</v>
      </c>
      <c r="T39" s="16">
        <v>112.8</v>
      </c>
      <c r="U39" s="14">
        <v>2526285</v>
      </c>
      <c r="V39" s="120">
        <v>121.8</v>
      </c>
      <c r="X39" s="58" t="s">
        <v>157</v>
      </c>
      <c r="Y39" s="227" t="s">
        <v>158</v>
      </c>
      <c r="Z39" s="288">
        <v>2738</v>
      </c>
      <c r="AA39" s="289">
        <v>105.2</v>
      </c>
      <c r="AB39" s="288">
        <v>2414</v>
      </c>
      <c r="AC39" s="290">
        <v>95.9</v>
      </c>
      <c r="AD39" s="67"/>
      <c r="AE39" s="183"/>
      <c r="AF39" s="223" t="s">
        <v>0</v>
      </c>
      <c r="AG39" s="224" t="s">
        <v>44</v>
      </c>
      <c r="AH39" s="225"/>
      <c r="AI39" s="335" t="s">
        <v>45</v>
      </c>
      <c r="AJ39" s="226"/>
      <c r="AL39" s="183"/>
      <c r="AM39" s="223" t="s">
        <v>0</v>
      </c>
      <c r="AN39" s="224" t="s">
        <v>44</v>
      </c>
      <c r="AO39" s="225"/>
      <c r="AP39" s="335" t="s">
        <v>45</v>
      </c>
      <c r="AQ39" s="226"/>
    </row>
    <row r="40" spans="1:43" ht="36" customHeight="1" thickBot="1">
      <c r="A40" s="49" t="s">
        <v>40</v>
      </c>
      <c r="B40" s="38" t="s">
        <v>17</v>
      </c>
      <c r="C40" s="79">
        <v>9635</v>
      </c>
      <c r="D40" s="18">
        <v>132.5</v>
      </c>
      <c r="E40" s="28">
        <v>177820</v>
      </c>
      <c r="F40" s="18">
        <v>186.4</v>
      </c>
      <c r="G40" s="84">
        <v>9330</v>
      </c>
      <c r="H40" s="16">
        <f t="shared" si="2"/>
        <v>96.83445770627918</v>
      </c>
      <c r="I40" s="28">
        <v>150938</v>
      </c>
      <c r="J40" s="120">
        <f t="shared" si="3"/>
        <v>84.88246541446406</v>
      </c>
      <c r="K40" s="79">
        <v>7448</v>
      </c>
      <c r="L40" s="107">
        <f t="shared" si="4"/>
        <v>79.82851018220794</v>
      </c>
      <c r="M40" s="28">
        <v>114291</v>
      </c>
      <c r="N40" s="129">
        <f t="shared" si="5"/>
        <v>75.72049450767865</v>
      </c>
      <c r="O40" s="99">
        <v>14762</v>
      </c>
      <c r="P40" s="16">
        <f t="shared" si="6"/>
        <v>198.20085929108487</v>
      </c>
      <c r="Q40" s="14">
        <v>202062</v>
      </c>
      <c r="R40" s="120">
        <f t="shared" si="7"/>
        <v>176.79607318161536</v>
      </c>
      <c r="S40" s="99">
        <v>22192</v>
      </c>
      <c r="T40" s="16">
        <v>150.3</v>
      </c>
      <c r="U40" s="14">
        <v>298216</v>
      </c>
      <c r="V40" s="120">
        <v>147.6</v>
      </c>
      <c r="X40" s="58" t="s">
        <v>159</v>
      </c>
      <c r="Y40" s="227" t="s">
        <v>160</v>
      </c>
      <c r="Z40" s="288">
        <v>9826</v>
      </c>
      <c r="AA40" s="289">
        <v>113.3</v>
      </c>
      <c r="AB40" s="288">
        <v>30832</v>
      </c>
      <c r="AC40" s="290">
        <v>109.1</v>
      </c>
      <c r="AD40" s="67"/>
      <c r="AE40" s="215"/>
      <c r="AF40" s="219"/>
      <c r="AG40" s="259" t="s">
        <v>204</v>
      </c>
      <c r="AH40" s="260" t="s">
        <v>46</v>
      </c>
      <c r="AI40" s="336" t="s">
        <v>202</v>
      </c>
      <c r="AJ40" s="262" t="s">
        <v>46</v>
      </c>
      <c r="AL40" s="215"/>
      <c r="AM40" s="219"/>
      <c r="AN40" s="259" t="s">
        <v>204</v>
      </c>
      <c r="AO40" s="260" t="s">
        <v>46</v>
      </c>
      <c r="AP40" s="336" t="s">
        <v>202</v>
      </c>
      <c r="AQ40" s="262" t="s">
        <v>46</v>
      </c>
    </row>
    <row r="41" spans="1:44" ht="17.25" customHeight="1">
      <c r="A41" s="46" t="s">
        <v>41</v>
      </c>
      <c r="B41" s="37" t="s">
        <v>10</v>
      </c>
      <c r="C41" s="79">
        <v>97347</v>
      </c>
      <c r="D41" s="107">
        <v>55.7</v>
      </c>
      <c r="E41" s="28">
        <v>5558191</v>
      </c>
      <c r="F41" s="18">
        <v>61.7</v>
      </c>
      <c r="G41" s="84">
        <v>71653</v>
      </c>
      <c r="H41" s="16">
        <f t="shared" si="2"/>
        <v>73.60576083495125</v>
      </c>
      <c r="I41" s="28">
        <v>3493869</v>
      </c>
      <c r="J41" s="120">
        <f t="shared" si="3"/>
        <v>62.85982255737523</v>
      </c>
      <c r="K41" s="79">
        <v>223937</v>
      </c>
      <c r="L41" s="107">
        <f t="shared" si="4"/>
        <v>312.52983127014915</v>
      </c>
      <c r="M41" s="28">
        <v>3792762</v>
      </c>
      <c r="N41" s="129">
        <f t="shared" si="5"/>
        <v>108.55478554004172</v>
      </c>
      <c r="O41" s="99">
        <v>98808</v>
      </c>
      <c r="P41" s="16">
        <f t="shared" si="6"/>
        <v>44.12312391431519</v>
      </c>
      <c r="Q41" s="14">
        <v>3613973</v>
      </c>
      <c r="R41" s="120">
        <f t="shared" si="7"/>
        <v>95.28604747674649</v>
      </c>
      <c r="S41" s="99">
        <v>99769</v>
      </c>
      <c r="T41" s="16">
        <v>101</v>
      </c>
      <c r="U41" s="14">
        <v>3795514</v>
      </c>
      <c r="V41" s="120">
        <v>105</v>
      </c>
      <c r="X41" s="58" t="s">
        <v>161</v>
      </c>
      <c r="Y41" s="227" t="s">
        <v>162</v>
      </c>
      <c r="Z41" s="288">
        <v>138591</v>
      </c>
      <c r="AA41" s="289">
        <v>99.7</v>
      </c>
      <c r="AB41" s="288">
        <v>123670</v>
      </c>
      <c r="AC41" s="290">
        <v>99.4</v>
      </c>
      <c r="AD41" s="67"/>
      <c r="AE41" s="58" t="s">
        <v>154</v>
      </c>
      <c r="AF41" s="227">
        <v>6201</v>
      </c>
      <c r="AG41" s="294">
        <v>49099</v>
      </c>
      <c r="AH41" s="184">
        <f>AG41/AG7*100</f>
        <v>89.2433247905193</v>
      </c>
      <c r="AI41" s="296">
        <v>85466</v>
      </c>
      <c r="AJ41" s="331">
        <f>AI41/AI7*100</f>
        <v>96.5063233965673</v>
      </c>
      <c r="AK41" s="67"/>
      <c r="AL41" s="58" t="s">
        <v>154</v>
      </c>
      <c r="AM41" s="227">
        <v>6201</v>
      </c>
      <c r="AN41" s="294">
        <v>54909</v>
      </c>
      <c r="AO41" s="369">
        <f aca="true" t="shared" si="10" ref="AO41:AO65">AN41/AG41*100</f>
        <v>111.83323489276766</v>
      </c>
      <c r="AP41" s="296">
        <v>112995</v>
      </c>
      <c r="AQ41" s="370">
        <f aca="true" t="shared" si="11" ref="AQ41:AQ62">AP41/AI41*100</f>
        <v>132.21046966044975</v>
      </c>
      <c r="AR41" s="67"/>
    </row>
    <row r="42" spans="1:44" ht="15.75" customHeight="1">
      <c r="A42" s="47" t="s">
        <v>114</v>
      </c>
      <c r="B42" s="21" t="s">
        <v>5</v>
      </c>
      <c r="C42" s="79">
        <v>1803705</v>
      </c>
      <c r="D42" s="18">
        <v>83.5</v>
      </c>
      <c r="E42" s="28">
        <v>26111310</v>
      </c>
      <c r="F42" s="18">
        <v>87.6</v>
      </c>
      <c r="G42" s="84">
        <v>1423125</v>
      </c>
      <c r="H42" s="16">
        <f t="shared" si="2"/>
        <v>78.90009729972473</v>
      </c>
      <c r="I42" s="28">
        <v>19936425</v>
      </c>
      <c r="J42" s="120">
        <f t="shared" si="3"/>
        <v>76.35168438504235</v>
      </c>
      <c r="K42" s="79">
        <v>2925481</v>
      </c>
      <c r="L42" s="107">
        <f t="shared" si="4"/>
        <v>205.56739569609132</v>
      </c>
      <c r="M42" s="28">
        <v>21700762</v>
      </c>
      <c r="N42" s="129">
        <f t="shared" si="5"/>
        <v>108.84981635373443</v>
      </c>
      <c r="O42" s="99">
        <v>2442457</v>
      </c>
      <c r="P42" s="16">
        <f t="shared" si="6"/>
        <v>83.48907410439514</v>
      </c>
      <c r="Q42" s="14">
        <v>26438323</v>
      </c>
      <c r="R42" s="120">
        <f t="shared" si="7"/>
        <v>121.83131172997518</v>
      </c>
      <c r="S42" s="99">
        <v>2450071</v>
      </c>
      <c r="T42" s="16">
        <v>100.3</v>
      </c>
      <c r="U42" s="14">
        <v>29363482</v>
      </c>
      <c r="V42" s="120">
        <v>111.1</v>
      </c>
      <c r="X42" s="58" t="s">
        <v>163</v>
      </c>
      <c r="Y42" s="227">
        <v>6202</v>
      </c>
      <c r="Z42" s="288">
        <v>67044</v>
      </c>
      <c r="AA42" s="289">
        <v>112.9</v>
      </c>
      <c r="AB42" s="288">
        <v>124585</v>
      </c>
      <c r="AC42" s="290">
        <v>108.9</v>
      </c>
      <c r="AD42" s="67"/>
      <c r="AE42" s="58" t="s">
        <v>155</v>
      </c>
      <c r="AF42" s="227" t="s">
        <v>156</v>
      </c>
      <c r="AG42" s="297">
        <v>11523</v>
      </c>
      <c r="AH42" s="175">
        <f aca="true" t="shared" si="12" ref="AH42:AH65">AG42/AG8*100</f>
        <v>103.92316017316017</v>
      </c>
      <c r="AI42" s="299">
        <v>72063</v>
      </c>
      <c r="AJ42" s="331">
        <f>AI42/AI8*100</f>
        <v>103.44218761214383</v>
      </c>
      <c r="AK42" s="67"/>
      <c r="AL42" s="58" t="s">
        <v>155</v>
      </c>
      <c r="AM42" s="227" t="s">
        <v>156</v>
      </c>
      <c r="AN42" s="297">
        <v>11044</v>
      </c>
      <c r="AO42" s="371">
        <f t="shared" si="10"/>
        <v>95.84309641586393</v>
      </c>
      <c r="AP42" s="299">
        <v>72488</v>
      </c>
      <c r="AQ42" s="311">
        <f t="shared" si="11"/>
        <v>100.58976173625855</v>
      </c>
      <c r="AR42" s="67"/>
    </row>
    <row r="43" spans="1:44" ht="17.25" customHeight="1">
      <c r="A43" s="47" t="s">
        <v>115</v>
      </c>
      <c r="B43" s="21" t="s">
        <v>6</v>
      </c>
      <c r="C43" s="79">
        <v>4308976</v>
      </c>
      <c r="D43" s="107">
        <v>90</v>
      </c>
      <c r="E43" s="28">
        <v>40689793</v>
      </c>
      <c r="F43" s="18">
        <v>95.2</v>
      </c>
      <c r="G43" s="84">
        <v>4439352</v>
      </c>
      <c r="H43" s="16">
        <f t="shared" si="2"/>
        <v>103.02568406043571</v>
      </c>
      <c r="I43" s="28">
        <v>41449353</v>
      </c>
      <c r="J43" s="120">
        <f t="shared" si="3"/>
        <v>101.86670893115628</v>
      </c>
      <c r="K43" s="79">
        <v>7596985</v>
      </c>
      <c r="L43" s="107">
        <f t="shared" si="4"/>
        <v>171.12824123881143</v>
      </c>
      <c r="M43" s="28">
        <v>49109674</v>
      </c>
      <c r="N43" s="129">
        <f t="shared" si="5"/>
        <v>118.48115940434583</v>
      </c>
      <c r="O43" s="99">
        <v>6455570</v>
      </c>
      <c r="P43" s="16">
        <f t="shared" si="6"/>
        <v>84.97542117037219</v>
      </c>
      <c r="Q43" s="14">
        <v>52424384</v>
      </c>
      <c r="R43" s="120">
        <f t="shared" si="7"/>
        <v>106.74960701225586</v>
      </c>
      <c r="S43" s="99">
        <v>6629208</v>
      </c>
      <c r="T43" s="16">
        <v>102.7</v>
      </c>
      <c r="U43" s="14">
        <v>54624079</v>
      </c>
      <c r="V43" s="120">
        <v>104.2</v>
      </c>
      <c r="X43" s="58" t="s">
        <v>164</v>
      </c>
      <c r="Y43" s="227" t="s">
        <v>165</v>
      </c>
      <c r="Z43" s="288">
        <v>5098</v>
      </c>
      <c r="AA43" s="289">
        <v>95.6</v>
      </c>
      <c r="AB43" s="288">
        <v>14134</v>
      </c>
      <c r="AC43" s="290">
        <v>87.6</v>
      </c>
      <c r="AD43" s="67"/>
      <c r="AE43" s="58" t="s">
        <v>157</v>
      </c>
      <c r="AF43" s="227" t="s">
        <v>158</v>
      </c>
      <c r="AG43" s="297">
        <v>2686</v>
      </c>
      <c r="AH43" s="175">
        <f t="shared" si="12"/>
        <v>92.90902801798686</v>
      </c>
      <c r="AI43" s="299">
        <v>2437</v>
      </c>
      <c r="AJ43" s="331">
        <f>AI43/AI9*100</f>
        <v>92.34558544903373</v>
      </c>
      <c r="AK43" s="67"/>
      <c r="AL43" s="58" t="s">
        <v>157</v>
      </c>
      <c r="AM43" s="227" t="s">
        <v>158</v>
      </c>
      <c r="AN43" s="297">
        <v>2241</v>
      </c>
      <c r="AO43" s="371">
        <f t="shared" si="10"/>
        <v>83.43261355174981</v>
      </c>
      <c r="AP43" s="299">
        <v>2236</v>
      </c>
      <c r="AQ43" s="311">
        <f t="shared" si="11"/>
        <v>91.75215428805909</v>
      </c>
      <c r="AR43" s="67"/>
    </row>
    <row r="44" spans="1:44" ht="15.75" customHeight="1">
      <c r="A44" s="67" t="s">
        <v>57</v>
      </c>
      <c r="B44" s="21"/>
      <c r="C44" s="81">
        <v>8574844</v>
      </c>
      <c r="D44" s="92">
        <v>88.7</v>
      </c>
      <c r="E44" s="29">
        <v>98044628</v>
      </c>
      <c r="F44" s="92">
        <v>90.9</v>
      </c>
      <c r="G44" s="89">
        <f>SUM(G38:G43)</f>
        <v>8313886</v>
      </c>
      <c r="H44" s="16">
        <f t="shared" si="2"/>
        <v>96.95670265254971</v>
      </c>
      <c r="I44" s="29">
        <f>SUM(I38:I43)</f>
        <v>87837551</v>
      </c>
      <c r="J44" s="120">
        <f t="shared" si="3"/>
        <v>89.58935618583814</v>
      </c>
      <c r="K44" s="81">
        <f>SUM(K38:K43)</f>
        <v>13972840</v>
      </c>
      <c r="L44" s="107">
        <f t="shared" si="4"/>
        <v>168.06629294652345</v>
      </c>
      <c r="M44" s="29">
        <f>SUM(M38:M43)</f>
        <v>101196558</v>
      </c>
      <c r="N44" s="129">
        <f t="shared" si="5"/>
        <v>115.20876532634658</v>
      </c>
      <c r="O44" s="89">
        <v>13250519</v>
      </c>
      <c r="P44" s="16">
        <f t="shared" si="6"/>
        <v>94.83053552463207</v>
      </c>
      <c r="Q44" s="29">
        <f>SUM(Q38:Q43)</f>
        <v>112701346</v>
      </c>
      <c r="R44" s="120">
        <f t="shared" si="7"/>
        <v>111.36875426138506</v>
      </c>
      <c r="S44" s="89">
        <v>12770367</v>
      </c>
      <c r="T44" s="16">
        <v>96.4</v>
      </c>
      <c r="U44" s="29">
        <v>117930548</v>
      </c>
      <c r="V44" s="123">
        <v>104.6</v>
      </c>
      <c r="X44" s="58" t="s">
        <v>166</v>
      </c>
      <c r="Y44" s="227" t="s">
        <v>167</v>
      </c>
      <c r="Z44" s="288">
        <v>4470</v>
      </c>
      <c r="AA44" s="289">
        <v>97.6</v>
      </c>
      <c r="AB44" s="288">
        <v>4666</v>
      </c>
      <c r="AC44" s="290">
        <v>83.5</v>
      </c>
      <c r="AD44" s="67"/>
      <c r="AE44" s="58" t="s">
        <v>159</v>
      </c>
      <c r="AF44" s="227" t="s">
        <v>160</v>
      </c>
      <c r="AG44" s="297">
        <v>13466</v>
      </c>
      <c r="AH44" s="175">
        <f t="shared" si="12"/>
        <v>115.35035120781222</v>
      </c>
      <c r="AI44" s="299">
        <v>37648</v>
      </c>
      <c r="AJ44" s="331">
        <f>AI44/AI10*100</f>
        <v>111.91438763376934</v>
      </c>
      <c r="AK44" s="67"/>
      <c r="AL44" s="58" t="s">
        <v>159</v>
      </c>
      <c r="AM44" s="227" t="s">
        <v>160</v>
      </c>
      <c r="AN44" s="297">
        <v>11114</v>
      </c>
      <c r="AO44" s="371">
        <f t="shared" si="10"/>
        <v>82.53378880142581</v>
      </c>
      <c r="AP44" s="299">
        <v>37644</v>
      </c>
      <c r="AQ44" s="311">
        <f t="shared" si="11"/>
        <v>99.98937526561836</v>
      </c>
      <c r="AR44" s="67"/>
    </row>
    <row r="45" spans="1:44" ht="15.75" customHeight="1">
      <c r="A45" s="48" t="s">
        <v>58</v>
      </c>
      <c r="B45" s="21"/>
      <c r="C45" s="80">
        <v>63559648</v>
      </c>
      <c r="D45" s="110">
        <v>88</v>
      </c>
      <c r="E45" s="15">
        <v>995409650</v>
      </c>
      <c r="F45" s="139">
        <v>92.5</v>
      </c>
      <c r="G45" s="85">
        <f>G13+G18+G25+G28+G32+G36+G37+G44</f>
        <v>61779598</v>
      </c>
      <c r="H45" s="156">
        <f t="shared" si="2"/>
        <v>97.19940236295834</v>
      </c>
      <c r="I45" s="15">
        <f>I13+I18+I25+I28+I32+I36+I37+I44</f>
        <v>900342954</v>
      </c>
      <c r="J45" s="140">
        <f t="shared" si="3"/>
        <v>90.44949021741954</v>
      </c>
      <c r="K45" s="80">
        <f>K13+K18+K25+K28+K32+K36+K37+K44</f>
        <v>103315339</v>
      </c>
      <c r="L45" s="113">
        <f t="shared" si="4"/>
        <v>167.23213220001853</v>
      </c>
      <c r="M45" s="15">
        <f>M13+M18+M25+M28+M32+M36+M37+M44</f>
        <v>902648580</v>
      </c>
      <c r="N45" s="141">
        <f t="shared" si="5"/>
        <v>100.25608308364681</v>
      </c>
      <c r="O45" s="85">
        <f>O9+O12+O18+O25+O28+O32+O36+O37+O44</f>
        <v>95199949</v>
      </c>
      <c r="P45" s="156">
        <f t="shared" si="6"/>
        <v>92.14502891966507</v>
      </c>
      <c r="Q45" s="15">
        <f>Q9+Q12+Q18+Q25+Q28+Q32+Q36+Q37+Q44</f>
        <v>1013995065</v>
      </c>
      <c r="R45" s="140">
        <f t="shared" si="7"/>
        <v>112.33552984706408</v>
      </c>
      <c r="S45" s="85">
        <v>84235892</v>
      </c>
      <c r="T45" s="19">
        <v>88.5</v>
      </c>
      <c r="U45" s="15">
        <v>973691271</v>
      </c>
      <c r="V45" s="124">
        <v>96</v>
      </c>
      <c r="X45" s="58" t="s">
        <v>168</v>
      </c>
      <c r="Y45" s="227" t="s">
        <v>169</v>
      </c>
      <c r="Z45" s="288">
        <v>28570</v>
      </c>
      <c r="AA45" s="291">
        <v>105</v>
      </c>
      <c r="AB45" s="288">
        <v>64997</v>
      </c>
      <c r="AC45" s="290">
        <v>100.1</v>
      </c>
      <c r="AD45" s="67"/>
      <c r="AE45" s="58" t="s">
        <v>161</v>
      </c>
      <c r="AF45" s="227" t="s">
        <v>162</v>
      </c>
      <c r="AG45" s="297">
        <v>136235</v>
      </c>
      <c r="AH45" s="175">
        <f t="shared" si="12"/>
        <v>102.39922431093706</v>
      </c>
      <c r="AI45" s="299">
        <v>128923</v>
      </c>
      <c r="AJ45" s="331">
        <f>AI45/AI11*100</f>
        <v>105.24842033079172</v>
      </c>
      <c r="AK45" s="67"/>
      <c r="AL45" s="58" t="s">
        <v>161</v>
      </c>
      <c r="AM45" s="227" t="s">
        <v>162</v>
      </c>
      <c r="AN45" s="297">
        <v>137345</v>
      </c>
      <c r="AO45" s="371">
        <f t="shared" si="10"/>
        <v>100.81476859837781</v>
      </c>
      <c r="AP45" s="299">
        <v>145374</v>
      </c>
      <c r="AQ45" s="311">
        <f t="shared" si="11"/>
        <v>112.760329809266</v>
      </c>
      <c r="AR45" s="67"/>
    </row>
    <row r="46" spans="1:44" ht="13.5">
      <c r="A46" s="52" t="s">
        <v>103</v>
      </c>
      <c r="B46" s="36" t="s">
        <v>12</v>
      </c>
      <c r="C46" s="79">
        <v>5396128</v>
      </c>
      <c r="D46" s="18">
        <v>99.9</v>
      </c>
      <c r="E46" s="28">
        <v>40378672</v>
      </c>
      <c r="F46" s="107">
        <v>105</v>
      </c>
      <c r="G46" s="84">
        <v>5333360</v>
      </c>
      <c r="H46" s="16">
        <f t="shared" si="2"/>
        <v>98.83679556897094</v>
      </c>
      <c r="I46" s="28">
        <v>37630949</v>
      </c>
      <c r="J46" s="120">
        <f t="shared" si="3"/>
        <v>93.19511300421172</v>
      </c>
      <c r="K46" s="79">
        <v>6294032</v>
      </c>
      <c r="L46" s="107">
        <f t="shared" si="4"/>
        <v>118.01250993745032</v>
      </c>
      <c r="M46" s="28">
        <v>40233029</v>
      </c>
      <c r="N46" s="129">
        <f t="shared" si="5"/>
        <v>106.91473393349713</v>
      </c>
      <c r="O46" s="99">
        <v>7286845</v>
      </c>
      <c r="P46" s="16">
        <f t="shared" si="6"/>
        <v>115.773879128673</v>
      </c>
      <c r="Q46" s="14">
        <v>41270940</v>
      </c>
      <c r="R46" s="120">
        <f t="shared" si="7"/>
        <v>102.57974859412151</v>
      </c>
      <c r="S46" s="99">
        <v>8117289</v>
      </c>
      <c r="T46" s="16">
        <v>111.4</v>
      </c>
      <c r="U46" s="14">
        <v>46073840</v>
      </c>
      <c r="V46" s="120">
        <v>111.6</v>
      </c>
      <c r="X46" s="214" t="s">
        <v>170</v>
      </c>
      <c r="Y46" s="227" t="s">
        <v>171</v>
      </c>
      <c r="Z46" s="288">
        <v>24200</v>
      </c>
      <c r="AA46" s="291">
        <v>93</v>
      </c>
      <c r="AB46" s="288">
        <v>30052</v>
      </c>
      <c r="AC46" s="290">
        <v>97.4</v>
      </c>
      <c r="AD46" s="67"/>
      <c r="AE46" s="58" t="s">
        <v>163</v>
      </c>
      <c r="AF46" s="227">
        <v>6202</v>
      </c>
      <c r="AG46" s="297">
        <v>60576</v>
      </c>
      <c r="AH46" s="175">
        <f t="shared" si="12"/>
        <v>90.42003761530883</v>
      </c>
      <c r="AI46" s="299">
        <v>110812</v>
      </c>
      <c r="AJ46" s="331">
        <f aca="true" t="shared" si="13" ref="AJ46:AJ65">AI46/AI12*100</f>
        <v>93.47910445243036</v>
      </c>
      <c r="AK46" s="67"/>
      <c r="AL46" s="58" t="s">
        <v>163</v>
      </c>
      <c r="AM46" s="227">
        <v>6202</v>
      </c>
      <c r="AN46" s="297">
        <v>65798</v>
      </c>
      <c r="AO46" s="371">
        <f t="shared" si="10"/>
        <v>108.62057580559959</v>
      </c>
      <c r="AP46" s="299">
        <v>146190</v>
      </c>
      <c r="AQ46" s="311">
        <f t="shared" si="11"/>
        <v>131.9261451828322</v>
      </c>
      <c r="AR46" s="67"/>
    </row>
    <row r="47" spans="1:44" ht="15.75" customHeight="1">
      <c r="A47" s="60" t="s">
        <v>104</v>
      </c>
      <c r="B47" s="37" t="s">
        <v>10</v>
      </c>
      <c r="C47" s="79">
        <v>777599</v>
      </c>
      <c r="D47" s="107">
        <v>92.6</v>
      </c>
      <c r="E47" s="28">
        <v>4960340</v>
      </c>
      <c r="F47" s="18">
        <v>101.7</v>
      </c>
      <c r="G47" s="84">
        <v>750596</v>
      </c>
      <c r="H47" s="16">
        <f t="shared" si="2"/>
        <v>96.5273875095004</v>
      </c>
      <c r="I47" s="28">
        <v>4539784</v>
      </c>
      <c r="J47" s="120">
        <f t="shared" si="3"/>
        <v>91.52162956571526</v>
      </c>
      <c r="K47" s="79">
        <v>845123</v>
      </c>
      <c r="L47" s="107">
        <f t="shared" si="4"/>
        <v>112.59359229199197</v>
      </c>
      <c r="M47" s="28">
        <v>4468925</v>
      </c>
      <c r="N47" s="129">
        <f t="shared" si="5"/>
        <v>98.43915481441408</v>
      </c>
      <c r="O47" s="99">
        <v>1157779</v>
      </c>
      <c r="P47" s="16">
        <f t="shared" si="6"/>
        <v>136.9953249408666</v>
      </c>
      <c r="Q47" s="14">
        <v>5540369</v>
      </c>
      <c r="R47" s="120">
        <f t="shared" si="7"/>
        <v>123.97543033279817</v>
      </c>
      <c r="S47" s="99">
        <v>1666271</v>
      </c>
      <c r="T47" s="16">
        <v>143.9</v>
      </c>
      <c r="U47" s="14">
        <v>7885543</v>
      </c>
      <c r="V47" s="120">
        <v>142.3</v>
      </c>
      <c r="X47" s="58" t="s">
        <v>172</v>
      </c>
      <c r="Y47" s="227" t="s">
        <v>173</v>
      </c>
      <c r="Z47" s="288">
        <v>54691</v>
      </c>
      <c r="AA47" s="289">
        <v>90.6</v>
      </c>
      <c r="AB47" s="288">
        <v>59813</v>
      </c>
      <c r="AC47" s="290">
        <v>92.8</v>
      </c>
      <c r="AD47" s="67"/>
      <c r="AE47" s="58" t="s">
        <v>164</v>
      </c>
      <c r="AF47" s="227" t="s">
        <v>165</v>
      </c>
      <c r="AG47" s="297">
        <v>4606</v>
      </c>
      <c r="AH47" s="175">
        <f t="shared" si="12"/>
        <v>95.91836734693877</v>
      </c>
      <c r="AI47" s="299">
        <v>11934</v>
      </c>
      <c r="AJ47" s="331">
        <f t="shared" si="13"/>
        <v>93.09618534987129</v>
      </c>
      <c r="AK47" s="67"/>
      <c r="AL47" s="58" t="s">
        <v>164</v>
      </c>
      <c r="AM47" s="227" t="s">
        <v>165</v>
      </c>
      <c r="AN47" s="297">
        <v>3695</v>
      </c>
      <c r="AO47" s="371">
        <f t="shared" si="10"/>
        <v>80.22145028224055</v>
      </c>
      <c r="AP47" s="299">
        <v>8990</v>
      </c>
      <c r="AQ47" s="311">
        <f t="shared" si="11"/>
        <v>75.33098709569298</v>
      </c>
      <c r="AR47" s="67"/>
    </row>
    <row r="48" spans="1:44" ht="15.75" customHeight="1">
      <c r="A48" s="60" t="s">
        <v>105</v>
      </c>
      <c r="B48" s="37" t="s">
        <v>18</v>
      </c>
      <c r="C48" s="79">
        <v>120410</v>
      </c>
      <c r="D48" s="18">
        <v>85.6</v>
      </c>
      <c r="E48" s="28">
        <v>2038433</v>
      </c>
      <c r="F48" s="18">
        <v>92.4</v>
      </c>
      <c r="G48" s="84">
        <v>111103</v>
      </c>
      <c r="H48" s="16">
        <f t="shared" si="2"/>
        <v>92.27057553359356</v>
      </c>
      <c r="I48" s="28">
        <v>1743128</v>
      </c>
      <c r="J48" s="120">
        <f t="shared" si="3"/>
        <v>85.5131368065568</v>
      </c>
      <c r="K48" s="79">
        <v>99932</v>
      </c>
      <c r="L48" s="107">
        <f t="shared" si="4"/>
        <v>89.94536601171885</v>
      </c>
      <c r="M48" s="28">
        <v>1426514</v>
      </c>
      <c r="N48" s="129">
        <f t="shared" si="5"/>
        <v>81.83644574580869</v>
      </c>
      <c r="O48" s="99">
        <v>111152</v>
      </c>
      <c r="P48" s="16">
        <f t="shared" si="6"/>
        <v>111.22763479165833</v>
      </c>
      <c r="Q48" s="14">
        <v>1573832</v>
      </c>
      <c r="R48" s="120">
        <f t="shared" si="7"/>
        <v>110.3271331371441</v>
      </c>
      <c r="S48" s="99">
        <v>138965</v>
      </c>
      <c r="T48" s="16">
        <v>125</v>
      </c>
      <c r="U48" s="14">
        <v>1734773</v>
      </c>
      <c r="V48" s="120">
        <v>110.2</v>
      </c>
      <c r="X48" s="58" t="s">
        <v>174</v>
      </c>
      <c r="Y48" s="227" t="s">
        <v>175</v>
      </c>
      <c r="Z48" s="288">
        <v>198382</v>
      </c>
      <c r="AA48" s="289">
        <v>119.2</v>
      </c>
      <c r="AB48" s="288">
        <v>163325</v>
      </c>
      <c r="AC48" s="290">
        <v>115.5</v>
      </c>
      <c r="AD48" s="67"/>
      <c r="AE48" s="58" t="s">
        <v>166</v>
      </c>
      <c r="AF48" s="227" t="s">
        <v>167</v>
      </c>
      <c r="AG48" s="297">
        <v>3103</v>
      </c>
      <c r="AH48" s="175">
        <f t="shared" si="12"/>
        <v>88.8602520045819</v>
      </c>
      <c r="AI48" s="299">
        <v>3021</v>
      </c>
      <c r="AJ48" s="331">
        <f t="shared" si="13"/>
        <v>77.16475095785441</v>
      </c>
      <c r="AK48" s="67"/>
      <c r="AL48" s="58" t="s">
        <v>166</v>
      </c>
      <c r="AM48" s="227" t="s">
        <v>167</v>
      </c>
      <c r="AN48" s="297">
        <v>2076</v>
      </c>
      <c r="AO48" s="371">
        <f t="shared" si="10"/>
        <v>66.90299709958106</v>
      </c>
      <c r="AP48" s="299">
        <v>2105</v>
      </c>
      <c r="AQ48" s="311">
        <f t="shared" si="11"/>
        <v>69.67891426679907</v>
      </c>
      <c r="AR48" s="67"/>
    </row>
    <row r="49" spans="1:44" ht="15.75" customHeight="1">
      <c r="A49" s="60" t="s">
        <v>106</v>
      </c>
      <c r="B49" s="37" t="s">
        <v>13</v>
      </c>
      <c r="C49" s="79">
        <v>940964</v>
      </c>
      <c r="D49" s="107">
        <v>121.7</v>
      </c>
      <c r="E49" s="28">
        <v>1230216</v>
      </c>
      <c r="F49" s="18">
        <v>80.1</v>
      </c>
      <c r="G49" s="84"/>
      <c r="H49" s="104" t="s">
        <v>20</v>
      </c>
      <c r="I49" s="28">
        <v>1057096</v>
      </c>
      <c r="J49" s="120">
        <f t="shared" si="3"/>
        <v>85.92767448968311</v>
      </c>
      <c r="K49" s="166" t="s">
        <v>21</v>
      </c>
      <c r="L49" s="119" t="s">
        <v>21</v>
      </c>
      <c r="M49" s="28">
        <v>1270814</v>
      </c>
      <c r="N49" s="129">
        <f t="shared" si="5"/>
        <v>120.21746369298532</v>
      </c>
      <c r="O49" s="101" t="s">
        <v>117</v>
      </c>
      <c r="P49" s="104" t="s">
        <v>117</v>
      </c>
      <c r="Q49" s="14">
        <v>1275222</v>
      </c>
      <c r="R49" s="120">
        <f t="shared" si="7"/>
        <v>100.34686429327975</v>
      </c>
      <c r="S49" s="211" t="s">
        <v>118</v>
      </c>
      <c r="T49" s="104" t="s">
        <v>119</v>
      </c>
      <c r="U49" s="14">
        <v>2078801</v>
      </c>
      <c r="V49" s="120">
        <v>163</v>
      </c>
      <c r="X49" s="58" t="s">
        <v>178</v>
      </c>
      <c r="Y49" s="227" t="s">
        <v>176</v>
      </c>
      <c r="Z49" s="288">
        <v>99382</v>
      </c>
      <c r="AA49" s="289">
        <v>99.9</v>
      </c>
      <c r="AB49" s="288">
        <v>78346</v>
      </c>
      <c r="AC49" s="290">
        <v>95.1</v>
      </c>
      <c r="AD49" s="67"/>
      <c r="AE49" s="58" t="s">
        <v>168</v>
      </c>
      <c r="AF49" s="227" t="s">
        <v>169</v>
      </c>
      <c r="AG49" s="297">
        <v>39535</v>
      </c>
      <c r="AH49" s="175">
        <f t="shared" si="12"/>
        <v>114.10471022858462</v>
      </c>
      <c r="AI49" s="299">
        <v>83386</v>
      </c>
      <c r="AJ49" s="331">
        <f t="shared" si="13"/>
        <v>111.79995977743513</v>
      </c>
      <c r="AK49" s="67"/>
      <c r="AL49" s="58" t="s">
        <v>168</v>
      </c>
      <c r="AM49" s="227" t="s">
        <v>169</v>
      </c>
      <c r="AN49" s="297">
        <v>30293</v>
      </c>
      <c r="AO49" s="371">
        <f t="shared" si="10"/>
        <v>76.62324522574934</v>
      </c>
      <c r="AP49" s="299">
        <v>69199</v>
      </c>
      <c r="AQ49" s="311">
        <f t="shared" si="11"/>
        <v>82.98635262514091</v>
      </c>
      <c r="AR49" s="67"/>
    </row>
    <row r="50" spans="1:44" ht="16.5" customHeight="1">
      <c r="A50" s="51" t="s">
        <v>107</v>
      </c>
      <c r="B50" s="22"/>
      <c r="C50" s="81">
        <v>7235101</v>
      </c>
      <c r="D50" s="92">
        <v>101.1</v>
      </c>
      <c r="E50" s="29">
        <v>48607661</v>
      </c>
      <c r="F50" s="92">
        <v>103.2</v>
      </c>
      <c r="G50" s="89">
        <f>SUM(G46:G49)</f>
        <v>6195059</v>
      </c>
      <c r="H50" s="16">
        <f t="shared" si="2"/>
        <v>85.62505208980497</v>
      </c>
      <c r="I50" s="29">
        <f>SUM(I46:I49)</f>
        <v>44970957</v>
      </c>
      <c r="J50" s="120">
        <f t="shared" si="3"/>
        <v>92.5182493352231</v>
      </c>
      <c r="K50" s="81">
        <v>7239087</v>
      </c>
      <c r="L50" s="107">
        <f t="shared" si="4"/>
        <v>116.85259171865836</v>
      </c>
      <c r="M50" s="29">
        <f>SUM(M46:M49)</f>
        <v>47399282</v>
      </c>
      <c r="N50" s="129">
        <f t="shared" si="5"/>
        <v>105.39976278467901</v>
      </c>
      <c r="O50" s="89">
        <f>SUM(O46:O49)</f>
        <v>8555776</v>
      </c>
      <c r="P50" s="16">
        <f t="shared" si="6"/>
        <v>118.18860582833166</v>
      </c>
      <c r="Q50" s="29">
        <f>SUM(Q46:Q49)</f>
        <v>49660363</v>
      </c>
      <c r="R50" s="120">
        <f t="shared" si="7"/>
        <v>104.77028533892138</v>
      </c>
      <c r="S50" s="89">
        <v>9966303</v>
      </c>
      <c r="T50" s="155">
        <v>116.5</v>
      </c>
      <c r="U50" s="29">
        <v>57772957</v>
      </c>
      <c r="V50" s="123">
        <v>116.3</v>
      </c>
      <c r="X50" s="58" t="s">
        <v>179</v>
      </c>
      <c r="Y50" s="227">
        <v>6207</v>
      </c>
      <c r="Z50" s="288">
        <v>252937</v>
      </c>
      <c r="AA50" s="289">
        <v>99.9</v>
      </c>
      <c r="AB50" s="288">
        <v>104790</v>
      </c>
      <c r="AC50" s="290">
        <v>96.9</v>
      </c>
      <c r="AD50" s="67"/>
      <c r="AE50" s="214" t="s">
        <v>170</v>
      </c>
      <c r="AF50" s="227" t="s">
        <v>171</v>
      </c>
      <c r="AG50" s="297">
        <v>22711</v>
      </c>
      <c r="AH50" s="175">
        <f t="shared" si="12"/>
        <v>107.14757501415362</v>
      </c>
      <c r="AI50" s="299">
        <v>30484</v>
      </c>
      <c r="AJ50" s="331">
        <f t="shared" si="13"/>
        <v>106.92013608782575</v>
      </c>
      <c r="AK50" s="67"/>
      <c r="AL50" s="214" t="s">
        <v>170</v>
      </c>
      <c r="AM50" s="227" t="s">
        <v>171</v>
      </c>
      <c r="AN50" s="297">
        <v>45535</v>
      </c>
      <c r="AO50" s="371">
        <f t="shared" si="10"/>
        <v>200.49755625027518</v>
      </c>
      <c r="AP50" s="299">
        <v>64025</v>
      </c>
      <c r="AQ50" s="311">
        <f t="shared" si="11"/>
        <v>210.02821152079778</v>
      </c>
      <c r="AR50" s="67"/>
    </row>
    <row r="51" spans="1:44" ht="17.25" customHeight="1">
      <c r="A51" s="51" t="s">
        <v>121</v>
      </c>
      <c r="B51" s="23" t="s">
        <v>2</v>
      </c>
      <c r="C51" s="82">
        <v>5963753</v>
      </c>
      <c r="D51" s="142">
        <v>105.3</v>
      </c>
      <c r="E51" s="30">
        <v>4884872</v>
      </c>
      <c r="F51" s="111">
        <v>104.5</v>
      </c>
      <c r="G51" s="86">
        <v>7058438</v>
      </c>
      <c r="H51" s="161">
        <f t="shared" si="2"/>
        <v>118.35563947735595</v>
      </c>
      <c r="I51" s="30">
        <v>5301261</v>
      </c>
      <c r="J51" s="144">
        <f t="shared" si="3"/>
        <v>108.52405139786671</v>
      </c>
      <c r="K51" s="82">
        <v>13172035</v>
      </c>
      <c r="L51" s="143">
        <f t="shared" si="4"/>
        <v>186.61402140246892</v>
      </c>
      <c r="M51" s="30">
        <v>5724445</v>
      </c>
      <c r="N51" s="145">
        <f t="shared" si="5"/>
        <v>107.98270449238399</v>
      </c>
      <c r="O51" s="86">
        <v>14682770</v>
      </c>
      <c r="P51" s="161">
        <f t="shared" si="6"/>
        <v>111.46926044457064</v>
      </c>
      <c r="Q51" s="30">
        <v>5586738</v>
      </c>
      <c r="R51" s="144">
        <f t="shared" si="7"/>
        <v>97.59440434836915</v>
      </c>
      <c r="S51" s="86">
        <v>16068527</v>
      </c>
      <c r="T51" s="31">
        <v>109.4</v>
      </c>
      <c r="U51" s="30">
        <v>6871754</v>
      </c>
      <c r="V51" s="125">
        <v>123</v>
      </c>
      <c r="X51" s="58" t="s">
        <v>180</v>
      </c>
      <c r="Y51" s="227">
        <v>6208</v>
      </c>
      <c r="Z51" s="288">
        <v>26337</v>
      </c>
      <c r="AA51" s="289">
        <v>94.9</v>
      </c>
      <c r="AB51" s="288">
        <v>12899</v>
      </c>
      <c r="AC51" s="290">
        <v>90.3</v>
      </c>
      <c r="AD51" s="67"/>
      <c r="AE51" s="58" t="s">
        <v>172</v>
      </c>
      <c r="AF51" s="227" t="s">
        <v>173</v>
      </c>
      <c r="AG51" s="297">
        <v>57599</v>
      </c>
      <c r="AH51" s="175">
        <f t="shared" si="12"/>
        <v>101.86580362195812</v>
      </c>
      <c r="AI51" s="299">
        <v>65308</v>
      </c>
      <c r="AJ51" s="331">
        <f t="shared" si="13"/>
        <v>108.152686925561</v>
      </c>
      <c r="AK51" s="67"/>
      <c r="AL51" s="58" t="s">
        <v>172</v>
      </c>
      <c r="AM51" s="227" t="s">
        <v>173</v>
      </c>
      <c r="AN51" s="297">
        <v>43716</v>
      </c>
      <c r="AO51" s="371">
        <f t="shared" si="10"/>
        <v>75.89715099220471</v>
      </c>
      <c r="AP51" s="299">
        <v>53010</v>
      </c>
      <c r="AQ51" s="311">
        <f t="shared" si="11"/>
        <v>81.16922888466956</v>
      </c>
      <c r="AR51" s="67"/>
    </row>
    <row r="52" spans="1:44" ht="17.25" customHeight="1">
      <c r="A52" s="51" t="s">
        <v>108</v>
      </c>
      <c r="B52" s="23" t="s">
        <v>2</v>
      </c>
      <c r="C52" s="81">
        <v>1524711</v>
      </c>
      <c r="D52" s="108">
        <v>78</v>
      </c>
      <c r="E52" s="29">
        <v>18798342</v>
      </c>
      <c r="F52" s="92">
        <v>90.6</v>
      </c>
      <c r="G52" s="89">
        <v>1111289</v>
      </c>
      <c r="H52" s="16">
        <f t="shared" si="2"/>
        <v>72.88522218308913</v>
      </c>
      <c r="I52" s="29">
        <v>18623116</v>
      </c>
      <c r="J52" s="120">
        <f t="shared" si="3"/>
        <v>99.06786460210161</v>
      </c>
      <c r="K52" s="81">
        <v>1464509</v>
      </c>
      <c r="L52" s="107">
        <f t="shared" si="4"/>
        <v>131.78471126772604</v>
      </c>
      <c r="M52" s="29">
        <v>14483929</v>
      </c>
      <c r="N52" s="129">
        <f t="shared" si="5"/>
        <v>77.77392891715866</v>
      </c>
      <c r="O52" s="89">
        <v>1767842</v>
      </c>
      <c r="P52" s="16">
        <f t="shared" si="6"/>
        <v>120.71226602226413</v>
      </c>
      <c r="Q52" s="29">
        <v>30687567</v>
      </c>
      <c r="R52" s="120">
        <f t="shared" si="7"/>
        <v>211.87322169281555</v>
      </c>
      <c r="S52" s="89">
        <v>1884227</v>
      </c>
      <c r="T52" s="155">
        <v>106.6</v>
      </c>
      <c r="U52" s="29">
        <v>21822584</v>
      </c>
      <c r="V52" s="123">
        <v>71.1</v>
      </c>
      <c r="X52" s="58" t="s">
        <v>181</v>
      </c>
      <c r="Y52" s="227">
        <v>6212</v>
      </c>
      <c r="Z52" s="288">
        <v>124588</v>
      </c>
      <c r="AA52" s="289">
        <v>105.3</v>
      </c>
      <c r="AB52" s="288">
        <v>58625</v>
      </c>
      <c r="AC52" s="290">
        <v>103.1</v>
      </c>
      <c r="AD52" s="67"/>
      <c r="AE52" s="58" t="s">
        <v>174</v>
      </c>
      <c r="AF52" s="227" t="s">
        <v>175</v>
      </c>
      <c r="AG52" s="297">
        <v>201623</v>
      </c>
      <c r="AH52" s="175">
        <f t="shared" si="12"/>
        <v>99.39805959259333</v>
      </c>
      <c r="AI52" s="299">
        <v>179022</v>
      </c>
      <c r="AJ52" s="331">
        <f t="shared" si="13"/>
        <v>103.43369212902778</v>
      </c>
      <c r="AK52" s="67"/>
      <c r="AL52" s="58" t="s">
        <v>174</v>
      </c>
      <c r="AM52" s="227" t="s">
        <v>175</v>
      </c>
      <c r="AN52" s="297">
        <v>198193</v>
      </c>
      <c r="AO52" s="371">
        <f t="shared" si="10"/>
        <v>98.2988051958358</v>
      </c>
      <c r="AP52" s="299">
        <v>190517</v>
      </c>
      <c r="AQ52" s="311">
        <f t="shared" si="11"/>
        <v>106.42099853649272</v>
      </c>
      <c r="AR52" s="67"/>
    </row>
    <row r="53" spans="1:44" ht="16.5" customHeight="1">
      <c r="A53" s="51" t="s">
        <v>109</v>
      </c>
      <c r="B53" s="23" t="s">
        <v>2</v>
      </c>
      <c r="C53" s="82">
        <v>1616235</v>
      </c>
      <c r="D53" s="142">
        <v>91.6</v>
      </c>
      <c r="E53" s="30">
        <v>19904060</v>
      </c>
      <c r="F53" s="142">
        <v>92.7</v>
      </c>
      <c r="G53" s="86">
        <v>1680728</v>
      </c>
      <c r="H53" s="161">
        <f t="shared" si="2"/>
        <v>103.99032318938768</v>
      </c>
      <c r="I53" s="30">
        <v>18792952</v>
      </c>
      <c r="J53" s="144">
        <f t="shared" si="3"/>
        <v>94.41768161872503</v>
      </c>
      <c r="K53" s="82">
        <v>2066124</v>
      </c>
      <c r="L53" s="143">
        <f t="shared" si="4"/>
        <v>122.93030163119792</v>
      </c>
      <c r="M53" s="30">
        <v>15511877</v>
      </c>
      <c r="N53" s="145">
        <f t="shared" si="5"/>
        <v>82.54092810964451</v>
      </c>
      <c r="O53" s="86">
        <v>2002575</v>
      </c>
      <c r="P53" s="161">
        <f t="shared" si="6"/>
        <v>96.92424075224913</v>
      </c>
      <c r="Q53" s="30">
        <v>13746697</v>
      </c>
      <c r="R53" s="144">
        <f t="shared" si="7"/>
        <v>88.62046159855444</v>
      </c>
      <c r="S53" s="86">
        <v>2225019</v>
      </c>
      <c r="T53" s="31">
        <v>112.2</v>
      </c>
      <c r="U53" s="30">
        <v>15694529</v>
      </c>
      <c r="V53" s="125">
        <v>114.2</v>
      </c>
      <c r="X53" s="58" t="s">
        <v>182</v>
      </c>
      <c r="Y53" s="227">
        <v>6213</v>
      </c>
      <c r="Z53" s="288">
        <v>144274</v>
      </c>
      <c r="AA53" s="289">
        <v>86.1</v>
      </c>
      <c r="AB53" s="288">
        <v>6156</v>
      </c>
      <c r="AC53" s="290">
        <v>95.6</v>
      </c>
      <c r="AD53" s="67"/>
      <c r="AE53" s="58" t="s">
        <v>178</v>
      </c>
      <c r="AF53" s="227" t="s">
        <v>176</v>
      </c>
      <c r="AG53" s="297">
        <v>99914</v>
      </c>
      <c r="AH53" s="175">
        <f>AG53/AG19*100</f>
        <v>100.75835501502593</v>
      </c>
      <c r="AI53" s="299">
        <v>75973</v>
      </c>
      <c r="AJ53" s="331">
        <f t="shared" si="13"/>
        <v>101.88418624611093</v>
      </c>
      <c r="AK53" s="67"/>
      <c r="AL53" s="58" t="s">
        <v>178</v>
      </c>
      <c r="AM53" s="227" t="s">
        <v>176</v>
      </c>
      <c r="AN53" s="297">
        <v>89522</v>
      </c>
      <c r="AO53" s="371">
        <f t="shared" si="10"/>
        <v>89.59905518746122</v>
      </c>
      <c r="AP53" s="299">
        <v>78486</v>
      </c>
      <c r="AQ53" s="311">
        <f t="shared" si="11"/>
        <v>103.30775407052506</v>
      </c>
      <c r="AR53" s="67"/>
    </row>
    <row r="54" spans="1:44" ht="16.5" customHeight="1">
      <c r="A54" s="51" t="s">
        <v>110</v>
      </c>
      <c r="B54" s="69" t="s">
        <v>19</v>
      </c>
      <c r="C54" s="81">
        <v>1201140</v>
      </c>
      <c r="D54" s="92">
        <v>83.2</v>
      </c>
      <c r="E54" s="29">
        <v>5675966</v>
      </c>
      <c r="F54" s="92">
        <v>72.9</v>
      </c>
      <c r="G54" s="89">
        <v>1119955</v>
      </c>
      <c r="H54" s="16">
        <f t="shared" si="2"/>
        <v>93.24100437917312</v>
      </c>
      <c r="I54" s="29">
        <v>4968811</v>
      </c>
      <c r="J54" s="120">
        <f t="shared" si="3"/>
        <v>87.54123967620666</v>
      </c>
      <c r="K54" s="81">
        <v>1636205</v>
      </c>
      <c r="L54" s="107">
        <f t="shared" si="4"/>
        <v>146.0956020554397</v>
      </c>
      <c r="M54" s="29">
        <v>4792233</v>
      </c>
      <c r="N54" s="129">
        <f t="shared" si="5"/>
        <v>96.44627255896833</v>
      </c>
      <c r="O54" s="89">
        <v>1810147</v>
      </c>
      <c r="P54" s="16">
        <f t="shared" si="6"/>
        <v>110.63081948777813</v>
      </c>
      <c r="Q54" s="29">
        <v>4575966</v>
      </c>
      <c r="R54" s="120">
        <f t="shared" si="7"/>
        <v>95.48713512051688</v>
      </c>
      <c r="S54" s="89">
        <v>1112022</v>
      </c>
      <c r="T54" s="155">
        <v>61.4</v>
      </c>
      <c r="U54" s="29">
        <v>5098939</v>
      </c>
      <c r="V54" s="123">
        <v>111.4</v>
      </c>
      <c r="X54" s="58" t="s">
        <v>183</v>
      </c>
      <c r="Y54" s="227">
        <v>6214</v>
      </c>
      <c r="Z54" s="288">
        <v>18687</v>
      </c>
      <c r="AA54" s="289">
        <v>95.5</v>
      </c>
      <c r="AB54" s="288">
        <v>18312</v>
      </c>
      <c r="AC54" s="292">
        <v>104.2</v>
      </c>
      <c r="AD54" s="67"/>
      <c r="AE54" s="58" t="s">
        <v>179</v>
      </c>
      <c r="AF54" s="227">
        <v>6207</v>
      </c>
      <c r="AG54" s="297">
        <v>250741</v>
      </c>
      <c r="AH54" s="175">
        <f t="shared" si="12"/>
        <v>97.83182077113361</v>
      </c>
      <c r="AI54" s="299">
        <v>110080</v>
      </c>
      <c r="AJ54" s="331">
        <f t="shared" si="13"/>
        <v>101.20530665906647</v>
      </c>
      <c r="AK54" s="67"/>
      <c r="AL54" s="58" t="s">
        <v>179</v>
      </c>
      <c r="AM54" s="227">
        <v>6207</v>
      </c>
      <c r="AN54" s="297">
        <v>241272</v>
      </c>
      <c r="AO54" s="371">
        <f t="shared" si="10"/>
        <v>96.22359326954906</v>
      </c>
      <c r="AP54" s="299">
        <v>121740</v>
      </c>
      <c r="AQ54" s="311">
        <f t="shared" si="11"/>
        <v>110.5922965116279</v>
      </c>
      <c r="AR54" s="67"/>
    </row>
    <row r="55" spans="1:44" ht="15.75" customHeight="1">
      <c r="A55" s="51" t="s">
        <v>111</v>
      </c>
      <c r="B55" s="23" t="s">
        <v>2</v>
      </c>
      <c r="C55" s="87" t="s">
        <v>14</v>
      </c>
      <c r="D55" s="147" t="s">
        <v>14</v>
      </c>
      <c r="E55" s="30">
        <v>7191480</v>
      </c>
      <c r="F55" s="142">
        <v>78.9</v>
      </c>
      <c r="G55" s="146" t="s">
        <v>21</v>
      </c>
      <c r="H55" s="162" t="s">
        <v>21</v>
      </c>
      <c r="I55" s="30">
        <v>5653675</v>
      </c>
      <c r="J55" s="144">
        <f t="shared" si="3"/>
        <v>78.61629316913904</v>
      </c>
      <c r="K55" s="87" t="s">
        <v>21</v>
      </c>
      <c r="L55" s="148" t="s">
        <v>21</v>
      </c>
      <c r="M55" s="30">
        <v>5567443</v>
      </c>
      <c r="N55" s="145">
        <f t="shared" si="5"/>
        <v>98.47476199109428</v>
      </c>
      <c r="O55" s="146" t="s">
        <v>117</v>
      </c>
      <c r="P55" s="162" t="s">
        <v>117</v>
      </c>
      <c r="Q55" s="30">
        <v>5067243</v>
      </c>
      <c r="R55" s="144">
        <f t="shared" si="7"/>
        <v>91.01562422821392</v>
      </c>
      <c r="S55" s="212" t="s">
        <v>120</v>
      </c>
      <c r="T55" s="39" t="s">
        <v>119</v>
      </c>
      <c r="U55" s="30">
        <v>5389843</v>
      </c>
      <c r="V55" s="125">
        <v>106.4</v>
      </c>
      <c r="X55" s="58" t="s">
        <v>34</v>
      </c>
      <c r="Y55" s="227">
        <v>6215</v>
      </c>
      <c r="Z55" s="288">
        <v>29673</v>
      </c>
      <c r="AA55" s="289">
        <v>100.6</v>
      </c>
      <c r="AB55" s="288">
        <v>16208</v>
      </c>
      <c r="AC55" s="290">
        <v>98.8</v>
      </c>
      <c r="AD55" s="67"/>
      <c r="AE55" s="58" t="s">
        <v>180</v>
      </c>
      <c r="AF55" s="227">
        <v>6208</v>
      </c>
      <c r="AG55" s="297">
        <v>23322</v>
      </c>
      <c r="AH55" s="175">
        <f t="shared" si="12"/>
        <v>89.25031571696452</v>
      </c>
      <c r="AI55" s="299">
        <v>11805</v>
      </c>
      <c r="AJ55" s="331">
        <f t="shared" si="13"/>
        <v>94.53074951953876</v>
      </c>
      <c r="AK55" s="67"/>
      <c r="AL55" s="58" t="s">
        <v>180</v>
      </c>
      <c r="AM55" s="227">
        <v>6208</v>
      </c>
      <c r="AN55" s="297">
        <v>23083</v>
      </c>
      <c r="AO55" s="371">
        <f t="shared" si="10"/>
        <v>98.97521653374496</v>
      </c>
      <c r="AP55" s="299">
        <v>11756</v>
      </c>
      <c r="AQ55" s="311">
        <f t="shared" si="11"/>
        <v>99.58492164337144</v>
      </c>
      <c r="AR55" s="67"/>
    </row>
    <row r="56" spans="1:44" ht="29.25" customHeight="1">
      <c r="A56" s="56" t="s">
        <v>112</v>
      </c>
      <c r="B56" s="68"/>
      <c r="C56" s="82">
        <v>81100588</v>
      </c>
      <c r="D56" s="147">
        <v>89.9</v>
      </c>
      <c r="E56" s="30">
        <v>1100472031</v>
      </c>
      <c r="F56" s="111">
        <v>92.7</v>
      </c>
      <c r="G56" s="86">
        <f>G45+G50+G51+G52+G53+G54</f>
        <v>78945067</v>
      </c>
      <c r="H56" s="161">
        <f t="shared" si="2"/>
        <v>97.34216353647153</v>
      </c>
      <c r="I56" s="30">
        <f>I45+I50+I51+I52+I53+I54+I55</f>
        <v>998653726</v>
      </c>
      <c r="J56" s="144">
        <f t="shared" si="3"/>
        <v>90.74776076703398</v>
      </c>
      <c r="K56" s="82">
        <f>K45+K50+K51+K52+K53+K54</f>
        <v>128893299</v>
      </c>
      <c r="L56" s="143">
        <f t="shared" si="4"/>
        <v>163.2696049266764</v>
      </c>
      <c r="M56" s="30">
        <f>M45+M50+M51+M52+M53+M54+M55</f>
        <v>996127789</v>
      </c>
      <c r="N56" s="145">
        <f t="shared" si="5"/>
        <v>99.74706578123757</v>
      </c>
      <c r="O56" s="86">
        <f>O45+O50+O51+O52+O53+O54</f>
        <v>124019059</v>
      </c>
      <c r="P56" s="161">
        <f t="shared" si="6"/>
        <v>96.21839146191766</v>
      </c>
      <c r="Q56" s="30">
        <f>Q45+Q50+Q51+Q52+Q53+Q54+Q55</f>
        <v>1123319639</v>
      </c>
      <c r="R56" s="144">
        <f t="shared" si="7"/>
        <v>112.76862782110379</v>
      </c>
      <c r="S56" s="86">
        <v>115376389</v>
      </c>
      <c r="T56" s="31">
        <v>93</v>
      </c>
      <c r="U56" s="30">
        <v>1086341877</v>
      </c>
      <c r="V56" s="125">
        <v>96.7</v>
      </c>
      <c r="X56" s="58" t="s">
        <v>184</v>
      </c>
      <c r="Y56" s="227">
        <v>6216</v>
      </c>
      <c r="Z56" s="288">
        <v>15091</v>
      </c>
      <c r="AA56" s="289">
        <v>107.6</v>
      </c>
      <c r="AB56" s="288">
        <v>4656</v>
      </c>
      <c r="AC56" s="290">
        <v>95.8</v>
      </c>
      <c r="AD56" s="67"/>
      <c r="AE56" s="58" t="s">
        <v>181</v>
      </c>
      <c r="AF56" s="227">
        <v>6212</v>
      </c>
      <c r="AG56" s="297">
        <v>134698</v>
      </c>
      <c r="AH56" s="175">
        <f t="shared" si="12"/>
        <v>104.32324421450478</v>
      </c>
      <c r="AI56" s="299">
        <v>61041</v>
      </c>
      <c r="AJ56" s="331">
        <f t="shared" si="13"/>
        <v>103.91903164847886</v>
      </c>
      <c r="AK56" s="67"/>
      <c r="AL56" s="58" t="s">
        <v>181</v>
      </c>
      <c r="AM56" s="227">
        <v>6212</v>
      </c>
      <c r="AN56" s="297">
        <v>135140</v>
      </c>
      <c r="AO56" s="371">
        <f t="shared" si="10"/>
        <v>100.32814147203372</v>
      </c>
      <c r="AP56" s="299">
        <v>63987</v>
      </c>
      <c r="AQ56" s="311">
        <f t="shared" si="11"/>
        <v>104.8262643141495</v>
      </c>
      <c r="AR56" s="67"/>
    </row>
    <row r="57" spans="1:44" ht="18" customHeight="1" thickBot="1">
      <c r="A57" s="64" t="s">
        <v>113</v>
      </c>
      <c r="B57" s="10"/>
      <c r="C57" s="167">
        <v>259878803</v>
      </c>
      <c r="D57" s="133">
        <v>95.1</v>
      </c>
      <c r="E57" s="44">
        <v>1932105563</v>
      </c>
      <c r="F57" s="133">
        <v>95.4</v>
      </c>
      <c r="G57" s="88">
        <f>G56+'07Knit'!G52</f>
        <v>261162573</v>
      </c>
      <c r="H57" s="163">
        <f t="shared" si="2"/>
        <v>100.4939879609958</v>
      </c>
      <c r="I57" s="44">
        <f>I56+'07Knit'!I52</f>
        <v>1819867493</v>
      </c>
      <c r="J57" s="136">
        <f t="shared" si="3"/>
        <v>94.19089349208608</v>
      </c>
      <c r="K57" s="167">
        <f>K56+'07Knit'!K52</f>
        <v>421112788</v>
      </c>
      <c r="L57" s="134">
        <f t="shared" si="4"/>
        <v>161.24545839881887</v>
      </c>
      <c r="M57" s="44">
        <f>M56+'07Knit'!M52</f>
        <v>1756838347</v>
      </c>
      <c r="N57" s="135">
        <f t="shared" si="5"/>
        <v>96.53660795401657</v>
      </c>
      <c r="O57" s="88">
        <v>536175475</v>
      </c>
      <c r="P57" s="163">
        <v>130</v>
      </c>
      <c r="Q57" s="44">
        <v>2006794114</v>
      </c>
      <c r="R57" s="136">
        <f t="shared" si="7"/>
        <v>114.22759057068784</v>
      </c>
      <c r="S57" s="88">
        <v>423642027</v>
      </c>
      <c r="T57" s="157">
        <v>79</v>
      </c>
      <c r="U57" s="44">
        <v>2032682392</v>
      </c>
      <c r="V57" s="126">
        <v>101.3</v>
      </c>
      <c r="X57" s="58" t="s">
        <v>185</v>
      </c>
      <c r="Y57" s="228">
        <v>6217</v>
      </c>
      <c r="Z57" s="289">
        <v>482</v>
      </c>
      <c r="AA57" s="289">
        <v>123.7</v>
      </c>
      <c r="AB57" s="289">
        <v>56</v>
      </c>
      <c r="AC57" s="290">
        <v>150.8</v>
      </c>
      <c r="AD57" s="67"/>
      <c r="AE57" s="58" t="s">
        <v>182</v>
      </c>
      <c r="AF57" s="227">
        <v>6213</v>
      </c>
      <c r="AG57" s="297">
        <v>178531</v>
      </c>
      <c r="AH57" s="175">
        <f t="shared" si="12"/>
        <v>101.37067971859616</v>
      </c>
      <c r="AI57" s="299">
        <v>8323</v>
      </c>
      <c r="AJ57" s="331">
        <f t="shared" si="13"/>
        <v>107.88075178224238</v>
      </c>
      <c r="AK57" s="67"/>
      <c r="AL57" s="58" t="s">
        <v>182</v>
      </c>
      <c r="AM57" s="227">
        <v>6213</v>
      </c>
      <c r="AN57" s="297">
        <v>192183</v>
      </c>
      <c r="AO57" s="371">
        <f t="shared" si="10"/>
        <v>107.64685124712234</v>
      </c>
      <c r="AP57" s="299">
        <v>10000</v>
      </c>
      <c r="AQ57" s="311">
        <f t="shared" si="11"/>
        <v>120.14898474107893</v>
      </c>
      <c r="AR57" s="67"/>
    </row>
    <row r="58" spans="1:44" ht="14.25" thickBot="1">
      <c r="A58" s="5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X58" s="381" t="s">
        <v>211</v>
      </c>
      <c r="Y58" s="382"/>
      <c r="Z58" s="272">
        <v>1171809</v>
      </c>
      <c r="AA58" s="184">
        <f>Z58/Z29*100</f>
        <v>49.028475459591355</v>
      </c>
      <c r="AB58" s="272">
        <v>1091835</v>
      </c>
      <c r="AC58" s="280">
        <f>AB58/AB29*100</f>
        <v>477.593039735447</v>
      </c>
      <c r="AD58" s="67"/>
      <c r="AE58" s="58" t="s">
        <v>183</v>
      </c>
      <c r="AF58" s="227">
        <v>6214</v>
      </c>
      <c r="AG58" s="297">
        <v>18496</v>
      </c>
      <c r="AH58" s="175">
        <f t="shared" si="12"/>
        <v>95.8590308370044</v>
      </c>
      <c r="AI58" s="299">
        <v>17121</v>
      </c>
      <c r="AJ58" s="331">
        <f t="shared" si="13"/>
        <v>94.41901505542381</v>
      </c>
      <c r="AK58" s="67"/>
      <c r="AL58" s="58" t="s">
        <v>183</v>
      </c>
      <c r="AM58" s="227">
        <v>6214</v>
      </c>
      <c r="AN58" s="297">
        <v>24898</v>
      </c>
      <c r="AO58" s="371">
        <f t="shared" si="10"/>
        <v>134.6128892733564</v>
      </c>
      <c r="AP58" s="299">
        <v>20230</v>
      </c>
      <c r="AQ58" s="311">
        <f t="shared" si="11"/>
        <v>118.15898604053501</v>
      </c>
      <c r="AR58" s="67"/>
    </row>
    <row r="59" spans="1:44" ht="14.25" thickBot="1">
      <c r="A59" s="65" t="s">
        <v>116</v>
      </c>
      <c r="X59" s="383" t="s">
        <v>210</v>
      </c>
      <c r="Y59" s="384"/>
      <c r="Z59" s="268">
        <v>2628398</v>
      </c>
      <c r="AA59" s="184">
        <v>0</v>
      </c>
      <c r="AB59" s="268">
        <v>234530</v>
      </c>
      <c r="AC59" s="280">
        <f>AB59/AB30*100</f>
        <v>11.147048548811412</v>
      </c>
      <c r="AD59" s="67"/>
      <c r="AE59" s="58" t="s">
        <v>34</v>
      </c>
      <c r="AF59" s="227">
        <v>6215</v>
      </c>
      <c r="AG59" s="297">
        <v>28628</v>
      </c>
      <c r="AH59" s="175">
        <f t="shared" si="12"/>
        <v>96.46852675562745</v>
      </c>
      <c r="AI59" s="299">
        <v>17045</v>
      </c>
      <c r="AJ59" s="331">
        <f t="shared" si="13"/>
        <v>104.31456548347613</v>
      </c>
      <c r="AK59" s="67"/>
      <c r="AL59" s="58" t="s">
        <v>34</v>
      </c>
      <c r="AM59" s="227">
        <v>6215</v>
      </c>
      <c r="AN59" s="297">
        <v>30532</v>
      </c>
      <c r="AO59" s="371">
        <f t="shared" si="10"/>
        <v>106.65083135391924</v>
      </c>
      <c r="AP59" s="299">
        <v>18450</v>
      </c>
      <c r="AQ59" s="311">
        <f t="shared" si="11"/>
        <v>108.24288647697271</v>
      </c>
      <c r="AR59" s="67"/>
    </row>
    <row r="60" spans="24:44" ht="14.25" thickBot="1">
      <c r="X60" s="385" t="s">
        <v>177</v>
      </c>
      <c r="Y60" s="386"/>
      <c r="Z60" s="273">
        <v>5875045</v>
      </c>
      <c r="AA60" s="274">
        <v>109.3</v>
      </c>
      <c r="AB60" s="273">
        <v>2160086</v>
      </c>
      <c r="AC60" s="281" t="e">
        <f>AB60/AB31*100</f>
        <v>#DIV/0!</v>
      </c>
      <c r="AD60" s="67"/>
      <c r="AE60" s="58" t="s">
        <v>184</v>
      </c>
      <c r="AF60" s="227">
        <v>6216</v>
      </c>
      <c r="AG60" s="297">
        <v>17579</v>
      </c>
      <c r="AH60" s="175">
        <f t="shared" si="12"/>
        <v>121.33489784649365</v>
      </c>
      <c r="AI60" s="299">
        <v>4294</v>
      </c>
      <c r="AJ60" s="331">
        <f t="shared" si="13"/>
        <v>106.26082652808711</v>
      </c>
      <c r="AK60" s="67"/>
      <c r="AL60" s="58" t="s">
        <v>184</v>
      </c>
      <c r="AM60" s="227">
        <v>6216</v>
      </c>
      <c r="AN60" s="297">
        <v>14898</v>
      </c>
      <c r="AO60" s="371">
        <f t="shared" si="10"/>
        <v>84.74884805734114</v>
      </c>
      <c r="AP60" s="299">
        <v>4546</v>
      </c>
      <c r="AQ60" s="311">
        <f t="shared" si="11"/>
        <v>105.86865393572427</v>
      </c>
      <c r="AR60" s="67"/>
    </row>
    <row r="61" spans="31:44" ht="14.25" thickBot="1">
      <c r="AE61" s="58" t="s">
        <v>185</v>
      </c>
      <c r="AF61" s="228">
        <v>6217</v>
      </c>
      <c r="AG61" s="313">
        <v>1462</v>
      </c>
      <c r="AH61" s="334">
        <f t="shared" si="12"/>
        <v>121.42857142857142</v>
      </c>
      <c r="AI61" s="315">
        <v>143</v>
      </c>
      <c r="AJ61" s="333">
        <f t="shared" si="13"/>
        <v>79.44444444444444</v>
      </c>
      <c r="AK61" s="67"/>
      <c r="AL61" s="58" t="s">
        <v>185</v>
      </c>
      <c r="AM61" s="228">
        <v>6217</v>
      </c>
      <c r="AN61" s="372">
        <v>2108</v>
      </c>
      <c r="AO61" s="373">
        <f t="shared" si="10"/>
        <v>144.1860465116279</v>
      </c>
      <c r="AP61" s="374">
        <v>158</v>
      </c>
      <c r="AQ61" s="375">
        <f t="shared" si="11"/>
        <v>110.48951048951048</v>
      </c>
      <c r="AR61" s="67"/>
    </row>
    <row r="62" spans="24:44" ht="13.5">
      <c r="X62" t="s">
        <v>206</v>
      </c>
      <c r="AE62" s="381" t="s">
        <v>211</v>
      </c>
      <c r="AF62" s="382"/>
      <c r="AG62" s="337">
        <v>1195530</v>
      </c>
      <c r="AH62" s="338">
        <f t="shared" si="12"/>
        <v>101.06267419242762</v>
      </c>
      <c r="AI62" s="339">
        <v>1142460</v>
      </c>
      <c r="AJ62" s="340">
        <f t="shared" si="13"/>
        <v>103.14771812104775</v>
      </c>
      <c r="AK62" s="67"/>
      <c r="AL62" s="381" t="s">
        <v>211</v>
      </c>
      <c r="AM62" s="382"/>
      <c r="AN62" s="300">
        <v>1196172</v>
      </c>
      <c r="AO62" s="373">
        <f t="shared" si="10"/>
        <v>100.0537000326215</v>
      </c>
      <c r="AP62" s="302">
        <v>1268743</v>
      </c>
      <c r="AQ62" s="366">
        <f t="shared" si="11"/>
        <v>111.05360362726047</v>
      </c>
      <c r="AR62" s="67"/>
    </row>
    <row r="63" spans="31:43" ht="14.25" thickBot="1">
      <c r="AE63" s="383" t="s">
        <v>210</v>
      </c>
      <c r="AF63" s="384"/>
      <c r="AG63" s="330">
        <v>2960294</v>
      </c>
      <c r="AH63" s="341">
        <f t="shared" si="12"/>
        <v>105.07668771541243</v>
      </c>
      <c r="AI63" s="342">
        <v>256429</v>
      </c>
      <c r="AJ63" s="343">
        <f t="shared" si="13"/>
        <v>106.53114977483091</v>
      </c>
      <c r="AK63" s="67"/>
      <c r="AL63" s="383" t="s">
        <v>210</v>
      </c>
      <c r="AM63" s="384"/>
      <c r="AN63" s="303">
        <v>3178598</v>
      </c>
      <c r="AO63" s="376">
        <f t="shared" si="10"/>
        <v>107.37440267757191</v>
      </c>
      <c r="AP63" s="377">
        <v>289043</v>
      </c>
      <c r="AQ63" s="376">
        <f>AP63/AI63*100</f>
        <v>112.71853027543686</v>
      </c>
    </row>
    <row r="64" spans="31:43" ht="14.25" thickBot="1">
      <c r="AE64" s="385" t="s">
        <v>177</v>
      </c>
      <c r="AF64" s="386"/>
      <c r="AG64" s="344">
        <v>6518559</v>
      </c>
      <c r="AH64" s="345">
        <f t="shared" si="12"/>
        <v>103.72243786336735</v>
      </c>
      <c r="AI64" s="332">
        <v>2374995</v>
      </c>
      <c r="AJ64" s="346">
        <f t="shared" si="13"/>
        <v>105.74591096398176</v>
      </c>
      <c r="AK64" s="67"/>
      <c r="AL64" s="385" t="s">
        <v>177</v>
      </c>
      <c r="AM64" s="386"/>
      <c r="AN64" s="306">
        <v>6895177</v>
      </c>
      <c r="AO64" s="378">
        <f t="shared" si="10"/>
        <v>105.7776266196256</v>
      </c>
      <c r="AP64" s="379">
        <v>2696896</v>
      </c>
      <c r="AQ64" s="380">
        <f>AP64/AI64*100</f>
        <v>113.55375485001021</v>
      </c>
    </row>
    <row r="65" spans="31:43" ht="14.25" thickBot="1">
      <c r="AE65" s="328" t="s">
        <v>213</v>
      </c>
      <c r="AF65" s="329"/>
      <c r="AG65" s="347">
        <v>7746</v>
      </c>
      <c r="AH65" s="274">
        <f t="shared" si="12"/>
        <v>103.56999598876855</v>
      </c>
      <c r="AI65" s="348">
        <v>94482</v>
      </c>
      <c r="AJ65" s="281">
        <f t="shared" si="13"/>
        <v>111.8130177514793</v>
      </c>
      <c r="AK65" s="67"/>
      <c r="AL65" s="328" t="s">
        <v>213</v>
      </c>
      <c r="AM65" s="329"/>
      <c r="AN65" s="358">
        <v>50303</v>
      </c>
      <c r="AO65" s="378">
        <f t="shared" si="10"/>
        <v>649.406145107152</v>
      </c>
      <c r="AP65" s="358">
        <v>99096</v>
      </c>
      <c r="AQ65" s="380">
        <f>AP65/AI65*100</f>
        <v>104.8834698672763</v>
      </c>
    </row>
  </sheetData>
  <mergeCells count="18">
    <mergeCell ref="AE30:AF30"/>
    <mergeCell ref="X28:Y28"/>
    <mergeCell ref="X58:Y58"/>
    <mergeCell ref="X59:Y59"/>
    <mergeCell ref="X60:Y60"/>
    <mergeCell ref="AL28:AM28"/>
    <mergeCell ref="AL29:AM29"/>
    <mergeCell ref="AL30:AM30"/>
    <mergeCell ref="X29:Y29"/>
    <mergeCell ref="X30:Y30"/>
    <mergeCell ref="AE28:AF28"/>
    <mergeCell ref="AE29:AF29"/>
    <mergeCell ref="AL62:AM62"/>
    <mergeCell ref="AL63:AM63"/>
    <mergeCell ref="AL64:AM64"/>
    <mergeCell ref="AE62:AF62"/>
    <mergeCell ref="AE63:AF63"/>
    <mergeCell ref="AE64:AF64"/>
  </mergeCells>
  <printOptions/>
  <pageMargins left="0" right="0" top="0" bottom="0" header="0.5118110236220472" footer="0.5118110236220472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ブラザー工業株式会社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アパレル機器事業部</dc:creator>
  <cp:keywords/>
  <dc:description/>
  <cp:lastModifiedBy>ＪＡＴＲＡ</cp:lastModifiedBy>
  <cp:lastPrinted>2004-05-28T04:26:39Z</cp:lastPrinted>
  <dcterms:created xsi:type="dcterms:W3CDTF">2000-02-08T01:33:11Z</dcterms:created>
  <dcterms:modified xsi:type="dcterms:W3CDTF">2008-05-27T06:38:41Z</dcterms:modified>
  <cp:category/>
  <cp:version/>
  <cp:contentType/>
  <cp:contentStatus/>
</cp:coreProperties>
</file>